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614\AppData\Local\Microsoft\Windows\INetCache\Content.Outlook\M44H3FXQ\"/>
    </mc:Choice>
  </mc:AlternateContent>
  <bookViews>
    <workbookView xWindow="0" yWindow="0" windowWidth="38400" windowHeight="17700"/>
  </bookViews>
  <sheets>
    <sheet name="Údaje o projekte" sheetId="10" r:id="rId1"/>
    <sheet name="Hárok1" sheetId="23" state="hidden" r:id="rId2"/>
  </sheets>
  <externalReferences>
    <externalReference r:id="rId3"/>
  </externalReferences>
  <definedNames>
    <definedName name="Banskobystrický_samosprávny_kraj">#REF!</definedName>
    <definedName name="Bratislavský_samosprávny_kraj">#REF!</definedName>
    <definedName name="Časť_Rozšírenie_účasti_a_posilnenie_Európskeho_výskumného_priestoru">#REF!</definedName>
    <definedName name="Doplnkový_program_Euratom">#REF!</definedName>
    <definedName name="intenzity">VLOOKUP('Údaje o projekte'!#REF!,#REF!,2,0)</definedName>
    <definedName name="Košický_samosprávny_kraj">#REF!</definedName>
    <definedName name="mikro__malý_podnik">#REF!</definedName>
    <definedName name="nepodnik">#REF!</definedName>
    <definedName name="Nitriansky_samosprávny_kraj">#REF!</definedName>
    <definedName name="Oblasť_časti_programu">#REF!</definedName>
    <definedName name="okresy1">INDIRECT(SUBSTITUTE('Údaje o projekte'!#REF!," ","_"))</definedName>
    <definedName name="okresy2">INDIRECT(SUBSTITUTE('Údaje o projekte'!#REF!," ","_"))</definedName>
    <definedName name="okresy3">INDIRECT(SUBSTITUTE('Údaje o projekte'!#REF!," ","_"))</definedName>
    <definedName name="okresy4">INDIRECT(SUBSTITUTE('Údaje o projekte'!#REF!," ","_"))</definedName>
    <definedName name="Pilier_1_Excelentná_veda">#REF!</definedName>
    <definedName name="Pilier_2_Globálne_výzvy_a_európska_priemyselná_konkurencieschopnosť">#REF!</definedName>
    <definedName name="Pilier_3_Inovatívna_Európa">#REF!</definedName>
    <definedName name="Prešovský_samosprávny_kraj">#REF!</definedName>
    <definedName name="sdfsdf">VLOOKUP('Údaje o projekte'!#REF!,#REF!,2,0)</definedName>
    <definedName name="Stredné_Slovensko">#REF!</definedName>
    <definedName name="stredný_podnik">#REF!</definedName>
    <definedName name="Trenčiansky_samosprávny_kraj">#REF!</definedName>
    <definedName name="Trnavský_samosprávny_kraj">#REF!</definedName>
    <definedName name="veľký_podnik">#REF!</definedName>
    <definedName name="Východné_Slovensko">#REF!</definedName>
    <definedName name="Západné_Slovensko">#REF!</definedName>
    <definedName name="žiadateľ">[1]číselník!#REF!</definedName>
    <definedName name="Žilinský_samosprávny_kraj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0" l="1"/>
  <c r="D19" i="10"/>
  <c r="D59" i="10" l="1"/>
  <c r="F52" i="10"/>
  <c r="D52" i="10"/>
  <c r="E52" i="10" s="1"/>
  <c r="F51" i="10"/>
  <c r="J39" i="23"/>
  <c r="J38" i="23"/>
  <c r="K37" i="23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" i="23"/>
  <c r="D51" i="10"/>
  <c r="E51" i="10" s="1"/>
  <c r="H48" i="23" l="1"/>
  <c r="H49" i="23" s="1"/>
  <c r="I49" i="23" s="1"/>
  <c r="J48" i="23"/>
  <c r="H45" i="23"/>
  <c r="H44" i="23"/>
  <c r="H50" i="23" l="1"/>
  <c r="I50" i="23" s="1"/>
  <c r="F47" i="10" l="1"/>
  <c r="D47" i="10"/>
  <c r="D57" i="10"/>
  <c r="G52" i="10" l="1"/>
  <c r="G51" i="10"/>
  <c r="I87" i="10" l="1"/>
  <c r="F42" i="23" l="1"/>
  <c r="G37" i="23"/>
  <c r="J13" i="23" s="1"/>
  <c r="F37" i="23"/>
  <c r="H8" i="23" s="1"/>
  <c r="H6" i="23" l="1"/>
  <c r="H3" i="23"/>
  <c r="J11" i="23"/>
  <c r="H5" i="23"/>
  <c r="H36" i="23"/>
  <c r="J24" i="23"/>
  <c r="J8" i="23"/>
  <c r="H34" i="23"/>
  <c r="H18" i="23"/>
  <c r="J23" i="23"/>
  <c r="J7" i="23"/>
  <c r="J21" i="23"/>
  <c r="J5" i="23"/>
  <c r="J25" i="23"/>
  <c r="H17" i="23"/>
  <c r="H14" i="23"/>
  <c r="J35" i="23"/>
  <c r="J19" i="23"/>
  <c r="H23" i="23"/>
  <c r="J26" i="23"/>
  <c r="H4" i="23"/>
  <c r="J9" i="23"/>
  <c r="H35" i="23"/>
  <c r="J22" i="23"/>
  <c r="H16" i="23"/>
  <c r="J3" i="23"/>
  <c r="H15" i="23"/>
  <c r="J36" i="23"/>
  <c r="J4" i="23"/>
  <c r="H30" i="23"/>
  <c r="H29" i="23"/>
  <c r="H13" i="23"/>
  <c r="J34" i="23"/>
  <c r="J18" i="23"/>
  <c r="H19" i="23"/>
  <c r="H33" i="23"/>
  <c r="J6" i="23"/>
  <c r="H32" i="23"/>
  <c r="H31" i="23"/>
  <c r="J20" i="23"/>
  <c r="H28" i="23"/>
  <c r="H12" i="23"/>
  <c r="J33" i="23"/>
  <c r="J17" i="23"/>
  <c r="J27" i="23"/>
  <c r="H11" i="23"/>
  <c r="J16" i="23"/>
  <c r="H7" i="23"/>
  <c r="J12" i="23"/>
  <c r="H22" i="23"/>
  <c r="H21" i="23"/>
  <c r="J10" i="23"/>
  <c r="H27" i="23"/>
  <c r="J32" i="23"/>
  <c r="H26" i="23"/>
  <c r="H10" i="23"/>
  <c r="J31" i="23"/>
  <c r="J15" i="23"/>
  <c r="H20" i="23"/>
  <c r="H25" i="23"/>
  <c r="H9" i="23"/>
  <c r="J30" i="23"/>
  <c r="J14" i="23"/>
  <c r="J28" i="23"/>
  <c r="H24" i="23"/>
  <c r="J29" i="23"/>
  <c r="J37" i="23" l="1"/>
  <c r="H37" i="23"/>
  <c r="I37" i="23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F67" i="10" l="1"/>
  <c r="D67" i="10"/>
  <c r="F65" i="10"/>
  <c r="D65" i="10"/>
  <c r="E67" i="10" l="1"/>
  <c r="E68" i="10" s="1"/>
  <c r="C10" i="10"/>
  <c r="G67" i="10"/>
  <c r="F57" i="10"/>
  <c r="F68" i="10"/>
  <c r="D68" i="10"/>
  <c r="G68" i="10" l="1"/>
  <c r="F59" i="10"/>
  <c r="E10" i="10" l="1"/>
  <c r="F60" i="10"/>
  <c r="G59" i="10"/>
  <c r="E11" i="10" s="1"/>
  <c r="E59" i="10"/>
  <c r="C11" i="10" s="1"/>
  <c r="C12" i="10" s="1"/>
  <c r="D60" i="10"/>
  <c r="D10" i="10" l="1"/>
  <c r="C13" i="10" s="1"/>
  <c r="E12" i="10"/>
  <c r="G60" i="10"/>
  <c r="F11" i="10" s="1"/>
  <c r="F10" i="10"/>
  <c r="E60" i="10"/>
  <c r="D11" i="10" s="1"/>
  <c r="E13" i="10" l="1"/>
  <c r="F12" i="10"/>
  <c r="E14" i="10" s="1"/>
  <c r="G10" i="10"/>
  <c r="G13" i="10" l="1"/>
  <c r="C15" i="10"/>
  <c r="I15" i="10" s="1"/>
  <c r="G11" i="10"/>
  <c r="D12" i="10"/>
  <c r="C14" i="10" l="1"/>
  <c r="G14" i="10" s="1"/>
  <c r="G12" i="10"/>
</calcChain>
</file>

<file path=xl/comments1.xml><?xml version="1.0" encoding="utf-8"?>
<comments xmlns="http://schemas.openxmlformats.org/spreadsheetml/2006/main">
  <authors>
    <author>Martin Uhnák</author>
    <author>Autor</author>
  </authors>
  <commentList>
    <comment ref="A2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Žiadateľ, ktorý je platcom DPH podľa zákona č. 222/2004 Z. z. uvedie "nie" v prípade, že DPH na nie je vymáhateľná podľa vnútroštátnych predpisov na výdavky, ktoré sú predmetom tejto ŽoPPM. </t>
        </r>
      </text>
    </comment>
    <comment ref="F30" authorId="1" shapeId="0">
      <text>
        <r>
          <rPr>
            <b/>
            <sz val="9"/>
            <color indexed="81"/>
            <rFont val="Segoe UI"/>
            <family val="2"/>
            <charset val="238"/>
          </rPr>
          <t>Žiadateľ doplní ustanovenie, v prípade, že sa takáto povinnosť na štatutárny orgán žiadateľa vzťahuje, v opačnom prípade uvedie nerelevantné.</t>
        </r>
      </text>
    </comment>
  </commentList>
</comments>
</file>

<file path=xl/sharedStrings.xml><?xml version="1.0" encoding="utf-8"?>
<sst xmlns="http://schemas.openxmlformats.org/spreadsheetml/2006/main" count="227" uniqueCount="171">
  <si>
    <t>Kód výzvy:</t>
  </si>
  <si>
    <t>Komponent:</t>
  </si>
  <si>
    <t>9. Efektívnejšie riadenie a posilnenie financovania výskumu, vývoja a inovácií</t>
  </si>
  <si>
    <t>Investícia:</t>
  </si>
  <si>
    <t>Právna forma:</t>
  </si>
  <si>
    <t>Sídlo žiadateľa:</t>
  </si>
  <si>
    <t xml:space="preserve">Obec: </t>
  </si>
  <si>
    <t>IČO:</t>
  </si>
  <si>
    <t>Ulica a číslo:</t>
  </si>
  <si>
    <t>PSČ:</t>
  </si>
  <si>
    <t>Štatutárny orgán žiadateľa</t>
  </si>
  <si>
    <t>titul, meno a priezvisko</t>
  </si>
  <si>
    <t>telefónne číslo</t>
  </si>
  <si>
    <t>e-mail</t>
  </si>
  <si>
    <t>Kontaktná osoba žiadateľa</t>
  </si>
  <si>
    <t>ÚDAJE O PROJEKTE - časť B</t>
  </si>
  <si>
    <t>zákon a konkrétne ustanovenie, z ktorého štatutárnemu orgánu vyplýva povinnosť bezúhonnosti</t>
  </si>
  <si>
    <t>A.1 Identifikácia žiadateľa</t>
  </si>
  <si>
    <t>A.2 Identifikácia osôb žiadateľa</t>
  </si>
  <si>
    <t>Názov projektu:</t>
  </si>
  <si>
    <t>ÚDAJE O PROJEKTE - časť A</t>
  </si>
  <si>
    <t>Príloha č. 1 ÚDAJE O PROJEKTE</t>
  </si>
  <si>
    <t>áno</t>
  </si>
  <si>
    <t>nie</t>
  </si>
  <si>
    <t>09I03-03-V05</t>
  </si>
  <si>
    <t>3. Excelentná veda</t>
  </si>
  <si>
    <t>Slovenská akadémia vied</t>
  </si>
  <si>
    <t>Žiadateľ:</t>
  </si>
  <si>
    <t>právna forma</t>
  </si>
  <si>
    <t>IČO</t>
  </si>
  <si>
    <t>Doktorandská schéma</t>
  </si>
  <si>
    <t>Postdoktorandská schéma</t>
  </si>
  <si>
    <t>Univerzita Komenského v Bratislave</t>
  </si>
  <si>
    <t>Verejnoprávna inštitúcia</t>
  </si>
  <si>
    <t>00397865</t>
  </si>
  <si>
    <t>Slovenská technická univerzita v Bratislave</t>
  </si>
  <si>
    <t>00397687</t>
  </si>
  <si>
    <t>Rozpočtová organizácia</t>
  </si>
  <si>
    <t>00037869</t>
  </si>
  <si>
    <t>Univerzita Pavla Jozefa Šafárika v Košiciach</t>
  </si>
  <si>
    <t>00397768</t>
  </si>
  <si>
    <t>Technická univerzita v Košiciach</t>
  </si>
  <si>
    <t>00397610</t>
  </si>
  <si>
    <t>Žilinská univerzita v Žiline</t>
  </si>
  <si>
    <t>00397563</t>
  </si>
  <si>
    <t>Univerzita Konštantína Filozofa v Nitre</t>
  </si>
  <si>
    <t>00157716</t>
  </si>
  <si>
    <t>Slovenská poľnohospodárska univerzita v Nitre</t>
  </si>
  <si>
    <t>00397482</t>
  </si>
  <si>
    <t>Ekonomická univerzita v Bratislave</t>
  </si>
  <si>
    <t>00399957</t>
  </si>
  <si>
    <t>Univerzita sv. Cyrila a Metoda v Trnave</t>
  </si>
  <si>
    <t>36078913</t>
  </si>
  <si>
    <t>00397474</t>
  </si>
  <si>
    <t>Technická univerzita vo Zvolene</t>
  </si>
  <si>
    <t>00397440</t>
  </si>
  <si>
    <t>17070775</t>
  </si>
  <si>
    <t>Univerzita Mateja Bela v Banskej Bystrici</t>
  </si>
  <si>
    <t>30232295</t>
  </si>
  <si>
    <t>Trenčianska univerzita Alexandra Dubčeka v Trenčíne</t>
  </si>
  <si>
    <t>31118259</t>
  </si>
  <si>
    <t>Katolícka univerzita v Ružomberku</t>
  </si>
  <si>
    <t>37801279</t>
  </si>
  <si>
    <t>Vysoká škola múzických umení v Bratislave</t>
  </si>
  <si>
    <t>00397431</t>
  </si>
  <si>
    <t>Vysoká škola výtvarných umení v Bratislave</t>
  </si>
  <si>
    <t>00157805</t>
  </si>
  <si>
    <t>31825249</t>
  </si>
  <si>
    <t>36077429</t>
  </si>
  <si>
    <t>Univerzita J. Selyeho</t>
  </si>
  <si>
    <t>37961632</t>
  </si>
  <si>
    <t>Akadémia umení v Banskej Bystrici</t>
  </si>
  <si>
    <t>31094970</t>
  </si>
  <si>
    <t>Akadémia Policajného zboru v Bratislave</t>
  </si>
  <si>
    <t>00735779</t>
  </si>
  <si>
    <t>31821979</t>
  </si>
  <si>
    <t>Slovenská zdravotnícka univerzita v Bratislave</t>
  </si>
  <si>
    <t>Príspevková organizácia</t>
  </si>
  <si>
    <t>00165361</t>
  </si>
  <si>
    <t>Platca DPH v súvislosti s projektom DPH:</t>
  </si>
  <si>
    <t xml:space="preserve">Predpokladaný počet grantov, ktoré poskytne: </t>
  </si>
  <si>
    <t>Maximálne výdavky na predpokladaný počet grantov:</t>
  </si>
  <si>
    <t>Maximálna výška paušálu na nepriame výdavky na predpokladaný počet grantov:</t>
  </si>
  <si>
    <t>Meno a priezvisko výskumníka</t>
  </si>
  <si>
    <t xml:space="preserve">Priemerná výška výdavkov na 1 grant bez DPH a paušálu na nepriame výdavky: </t>
  </si>
  <si>
    <t>bez DPH:</t>
  </si>
  <si>
    <t xml:space="preserve">na DPH: </t>
  </si>
  <si>
    <t xml:space="preserve">Predpokladaný počet grantov: </t>
  </si>
  <si>
    <t xml:space="preserve">Schválený počet grantov: </t>
  </si>
  <si>
    <t>Výdavky na schválené granty bez  paušálu na nepriame výdavky:</t>
  </si>
  <si>
    <t>Odkaz na webové sídlo so zverejnením schváleného grantu</t>
  </si>
  <si>
    <t>Typ schémy</t>
  </si>
  <si>
    <t>doktorandská schéma</t>
  </si>
  <si>
    <t>postdoktorandská schéma</t>
  </si>
  <si>
    <r>
      <t xml:space="preserve">Útvar organizácie žiadateľa </t>
    </r>
    <r>
      <rPr>
        <b/>
        <i/>
        <sz val="11"/>
        <color theme="1"/>
        <rFont val="Calibri"/>
        <family val="2"/>
        <charset val="238"/>
        <scheme val="minor"/>
      </rPr>
      <t>(napr. fakulta,ústav)</t>
    </r>
  </si>
  <si>
    <t>Poradové číslo grantu</t>
  </si>
  <si>
    <t>Fakulta dát</t>
  </si>
  <si>
    <t>Jožko Mrkvička</t>
  </si>
  <si>
    <t>www.vaia.gov.sk</t>
  </si>
  <si>
    <t>0.</t>
  </si>
  <si>
    <t>Poznámka:</t>
  </si>
  <si>
    <t>Žiadaná výška prostriedkov mechanizmu  na DPH:</t>
  </si>
  <si>
    <t>Žiadaná výška prostriedkov mechanizmu bez DPH:</t>
  </si>
  <si>
    <t>Žiadaná výška prostriedkov mechanizmu vrátane DPH:</t>
  </si>
  <si>
    <t>paušál na nepriame výdavky</t>
  </si>
  <si>
    <t>výdavky na granty</t>
  </si>
  <si>
    <t>Spolu za schémy:</t>
  </si>
  <si>
    <t>meno</t>
  </si>
  <si>
    <t>max suma doktorand</t>
  </si>
  <si>
    <t>max suma postdoktorand</t>
  </si>
  <si>
    <t>Žiadaná výška prostriedkov mechanizmu za schému/schémy vrátane DPH:</t>
  </si>
  <si>
    <t>Žiadaná výška prostriedkov mechanizmu za  schému/schémy  bez DPH:</t>
  </si>
  <si>
    <t>Paušál na nepriame výdavky z výdakov na schválené granty :</t>
  </si>
  <si>
    <t>B.2 Údaje za granty</t>
  </si>
  <si>
    <t>B.2.1 Údaje za granty - predpokladané</t>
  </si>
  <si>
    <t>B.2.2 Údaje za granty - schválené</t>
  </si>
  <si>
    <t>Inštitúcia</t>
  </si>
  <si>
    <t>Počet doktorandov (2022)</t>
  </si>
  <si>
    <t>Počet výskumníkov (2022)</t>
  </si>
  <si>
    <t>Akadémia ozbrojených síl generála Milana Rastislava Štefánika</t>
  </si>
  <si>
    <t>Bratislavská medzinárodná škola liberálnych štúdií</t>
  </si>
  <si>
    <t>Hudobná a umelecká akadémia Jána Albrechta</t>
  </si>
  <si>
    <t>Paneurópska vysoká škola</t>
  </si>
  <si>
    <t>Prešovská univerzita v Prešove</t>
  </si>
  <si>
    <t>Trnavská univerzita v Trnave</t>
  </si>
  <si>
    <t>Univerzita veterinárskeho lekárstva v Košiciach</t>
  </si>
  <si>
    <t>Vysoká škola bezpečnostného manažérstva v Košiciach</t>
  </si>
  <si>
    <t>Vysoká škola Danubius</t>
  </si>
  <si>
    <t>Vysoká škola ekonómie a manažmentu v Bratislave</t>
  </si>
  <si>
    <t>Vysoká škola manažmentu</t>
  </si>
  <si>
    <t>Vysoká škola medzinárodného podnikania ISM Slovakia v Prešove</t>
  </si>
  <si>
    <t>Vysoká škola zdravotníctva a sociálnej práce sv. Alžbety v Bratislave , n. o.</t>
  </si>
  <si>
    <t>Vysoká škola DTI</t>
  </si>
  <si>
    <t xml:space="preserve">minimálny počet doktorandov </t>
  </si>
  <si>
    <t xml:space="preserve">maximálna suma </t>
  </si>
  <si>
    <t>doktorandi</t>
  </si>
  <si>
    <t>postdoktorandov</t>
  </si>
  <si>
    <t xml:space="preserve">minimálny počet postdoktorandov </t>
  </si>
  <si>
    <t xml:space="preserve">maximálna výška podpory </t>
  </si>
  <si>
    <t>maximálny počet ESG</t>
  </si>
  <si>
    <t>postdoktorand</t>
  </si>
  <si>
    <t>doktorand</t>
  </si>
  <si>
    <t>Minimálny počet grantov:</t>
  </si>
  <si>
    <t xml:space="preserve">B.1 Údaje o grantoch </t>
  </si>
  <si>
    <t>B.1.1 Informácie pre žiadateľa ESG</t>
  </si>
  <si>
    <t>V tejto časti Žiadateľ uvádza údaje za granty, ktoré ku dňu predloženia ŽoPPM z existujúcej grantovej schémy boli/sú financované, resp. schválené v zmysle pravidiel výzvy a bude na ne žiadať prostriedky mechanizmu
Žiadateľ za týmto účelom vyplní za každý schválený/poskytnutý grant nasledovné údaje:
1. Útvar organizácie žiadateľa
2. Meno a priezvisko výskumníka - príjemcu grantu
3. Typ schémy - žiadateľ vyplní, či sa jedná o doktorandskú alebo postdoktorandskú formu grantu
4. Schválená výška grantu bez DPH a nepriamych výdavkov- žiadateľ vyplní schválenú výšku grantu bez DPH, ak suma priznaného grantu prekračuje maximálne výšky stanovené výzvou, žiadateľ uvedie maximálnu výšku.
5. Odkaz na webové sídlo so zverejnením schváleného grantu z uvedeného odkazu musí byť preukázaná výška schváleného grantu bez DPH, príjemca - výskumník grantu a typ schémy.</t>
  </si>
  <si>
    <t>Schválená výška grantu bez DPH a výdavkov na paušál</t>
  </si>
  <si>
    <t xml:space="preserve">B.1.2 Sumár údajov za predpokladané granty </t>
  </si>
  <si>
    <t xml:space="preserve">B.1.3 Sumár údajov za schválené granty </t>
  </si>
  <si>
    <t xml:space="preserve">Žiadateľ v kapitole B.1.1. údaje neuvádza, uvedené informácie slúžia ako informácia pre žiadateľa ESG, akú maximálnu výšku podpory v jednotlivých schémach je oprávnený žiadať, v zmysle pravidiel výzvy. Zároveň v tejto časti vykonávateľ informuje žiadateľa ESG o tom, na aký minimálny počet ESG v jednotlivých schémach je žiadateľ oprávnený žiadať maximálnu výšku podpory. Žiadateľ je oprávnený žiadať prostriedky mechanizmu aj na vyšší počet ESG, aký mu prináleží v rámci konkrétnej schémy, nesmie však prekročiť maximálne sumy uvedené v tejto tabuľke. 
</t>
  </si>
  <si>
    <t>Maximálne výška podpory na minimálny počet grantov:</t>
  </si>
  <si>
    <t>Maximálna výška paušálu na nepriame výdavky na minimálny počet grantov:</t>
  </si>
  <si>
    <t>Odkaz na webové sídlo:</t>
  </si>
  <si>
    <t>Doktorandská schéma:</t>
  </si>
  <si>
    <t>Postdoktorandská schéma:</t>
  </si>
  <si>
    <t xml:space="preserve">V tejto časti Žiadateľ uvedie odkaz na zverejnenú existujúcu grantovú schému/existujúce grantové schémy. V prípade, že pre žiadateľa o ESG nie je relevantná jedna zo schém, uvedie nerelevantné.
</t>
  </si>
  <si>
    <t>Maximálna suma za vyššie uvedený minimálny počet grantov:</t>
  </si>
  <si>
    <t>37910337</t>
  </si>
  <si>
    <t>Nezisková organizácia</t>
  </si>
  <si>
    <t>37924133</t>
  </si>
  <si>
    <t>Spoločnosť s ručením obmedzeným</t>
  </si>
  <si>
    <t>44479611</t>
  </si>
  <si>
    <t>36595896</t>
  </si>
  <si>
    <t>36264113</t>
  </si>
  <si>
    <t>35847018</t>
  </si>
  <si>
    <t>36120901</t>
  </si>
  <si>
    <t>36484695</t>
  </si>
  <si>
    <t>45744246</t>
  </si>
  <si>
    <r>
      <rPr>
        <b/>
        <sz val="11"/>
        <color theme="1"/>
        <rFont val="Calibri"/>
        <family val="2"/>
        <charset val="238"/>
        <scheme val="minor"/>
      </rPr>
      <t xml:space="preserve">V tejto časti Žiadateľ uvádza údaje za granty, ktoré ku dňu podania ŽoPPM ešte neboli poskytnuté z existujúcej grantovej schémy a budú financované z projektu.
Žiadateľ za týmto účelom vyplní:
a) Predpokladaný počet grantov, ktoré poskytne z prostriedkov mechanizmu v doktorandskej schéme a/alebo postdoktorandskej schéme
b) Priemernú výšku výdakov na 1 grant v doktorandskej schéme </t>
    </r>
    <r>
      <rPr>
        <b/>
        <i/>
        <sz val="11"/>
        <color theme="1"/>
        <rFont val="Calibri"/>
        <family val="2"/>
        <charset val="238"/>
        <scheme val="minor"/>
      </rPr>
      <t>(max 6 000 EUR)</t>
    </r>
    <r>
      <rPr>
        <b/>
        <sz val="11"/>
        <color theme="1"/>
        <rFont val="Calibri"/>
        <family val="2"/>
        <charset val="238"/>
        <scheme val="minor"/>
      </rPr>
      <t xml:space="preserve"> a/alebo postdoktorandskej schéme </t>
    </r>
    <r>
      <rPr>
        <b/>
        <i/>
        <sz val="11"/>
        <color theme="1"/>
        <rFont val="Calibri"/>
        <family val="2"/>
        <charset val="238"/>
        <scheme val="minor"/>
      </rPr>
      <t>(max. 12 000 EUR) bez DPH a bez paušálu na nepriame výdavky</t>
    </r>
    <r>
      <rPr>
        <b/>
        <sz val="11"/>
        <color theme="1"/>
        <rFont val="Calibri"/>
        <family val="2"/>
        <charset val="238"/>
        <scheme val="minor"/>
      </rPr>
      <t xml:space="preserve">. 
</t>
    </r>
  </si>
  <si>
    <t>Žiadateľ vyplní údaje o projekte, prípadne vyberie údaj v bielych bunkách postupne od prvej časti po poslednú. Sivé bunky žiadateľ nevypĺňa, vyplnia sa automaticky po vyplnení bielych buniek. V prípade, že žiadateľ nevyplní údaje o projete v poradí od prvej časti po poslednú, žiadateľovi nemusí príloha pracovať korektne. V prípade ak niektorá z buniek svieti na červeno, je presiahnutý limit stanovený výzvou.</t>
  </si>
  <si>
    <t>=IF(D18="";"";VLOOKUP(D18;Hárok1!C3:E36;2;FALSE)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</si>
</sst>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10"/>
      <color rgb="FF00000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49494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49494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2768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E1F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4472C4"/>
      </right>
      <top style="medium">
        <color indexed="64"/>
      </top>
      <bottom style="medium">
        <color indexed="64"/>
      </bottom>
      <diagonal/>
    </border>
    <border>
      <left/>
      <right style="medium">
        <color rgb="FF4472C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8" fillId="0" borderId="0"/>
    <xf numFmtId="0" fontId="14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02">
    <xf numFmtId="0" fontId="0" fillId="0" borderId="0" xfId="0"/>
    <xf numFmtId="164" fontId="3" fillId="4" borderId="17" xfId="0" applyNumberFormat="1" applyFont="1" applyFill="1" applyBorder="1" applyAlignment="1" applyProtection="1">
      <alignment vertical="top"/>
      <protection hidden="1"/>
    </xf>
    <xf numFmtId="164" fontId="3" fillId="4" borderId="23" xfId="0" applyNumberFormat="1" applyFont="1" applyFill="1" applyBorder="1" applyAlignment="1" applyProtection="1">
      <alignment vertical="top"/>
      <protection hidden="1"/>
    </xf>
    <xf numFmtId="0" fontId="0" fillId="0" borderId="0" xfId="0" applyProtection="1">
      <protection hidden="1"/>
    </xf>
    <xf numFmtId="0" fontId="2" fillId="4" borderId="14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 wrapText="1"/>
      <protection hidden="1"/>
    </xf>
    <xf numFmtId="164" fontId="0" fillId="3" borderId="21" xfId="0" applyNumberFormat="1" applyFill="1" applyBorder="1" applyAlignment="1" applyProtection="1">
      <alignment horizontal="center" vertical="center" wrapText="1"/>
      <protection hidden="1"/>
    </xf>
    <xf numFmtId="164" fontId="0" fillId="3" borderId="33" xfId="0" applyNumberFormat="1" applyFill="1" applyBorder="1" applyAlignment="1" applyProtection="1">
      <alignment horizontal="center" vertical="center" wrapText="1"/>
      <protection hidden="1"/>
    </xf>
    <xf numFmtId="164" fontId="0" fillId="3" borderId="34" xfId="0" applyNumberFormat="1" applyFill="1" applyBorder="1" applyAlignment="1" applyProtection="1">
      <alignment horizontal="center" vertical="center" wrapText="1"/>
      <protection hidden="1"/>
    </xf>
    <xf numFmtId="164" fontId="0" fillId="3" borderId="42" xfId="0" applyNumberFormat="1" applyFill="1" applyBorder="1" applyAlignment="1" applyProtection="1">
      <alignment horizontal="center" vertical="center" wrapText="1"/>
      <protection hidden="1"/>
    </xf>
    <xf numFmtId="0" fontId="2" fillId="4" borderId="17" xfId="0" applyFont="1" applyFill="1" applyBorder="1" applyAlignment="1" applyProtection="1">
      <alignment vertical="top" wrapText="1"/>
      <protection hidden="1"/>
    </xf>
    <xf numFmtId="0" fontId="2" fillId="4" borderId="17" xfId="0" applyFont="1" applyFill="1" applyBorder="1" applyAlignment="1" applyProtection="1">
      <alignment vertical="top"/>
      <protection hidden="1"/>
    </xf>
    <xf numFmtId="0" fontId="2" fillId="4" borderId="0" xfId="0" applyFont="1" applyFill="1" applyAlignment="1" applyProtection="1">
      <alignment vertical="top" wrapText="1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top"/>
      <protection hidden="1"/>
    </xf>
    <xf numFmtId="0" fontId="2" fillId="4" borderId="17" xfId="0" applyFont="1" applyFill="1" applyBorder="1" applyAlignment="1" applyProtection="1">
      <alignment vertical="center"/>
      <protection hidden="1"/>
    </xf>
    <xf numFmtId="0" fontId="2" fillId="4" borderId="13" xfId="0" applyFont="1" applyFill="1" applyBorder="1" applyAlignment="1" applyProtection="1">
      <alignment horizontal="right" vertical="center"/>
      <protection hidden="1"/>
    </xf>
    <xf numFmtId="0" fontId="2" fillId="4" borderId="10" xfId="0" applyFont="1" applyFill="1" applyBorder="1" applyAlignment="1" applyProtection="1">
      <alignment horizontal="right" vertical="center"/>
      <protection hidden="1"/>
    </xf>
    <xf numFmtId="0" fontId="2" fillId="4" borderId="10" xfId="0" applyFont="1" applyFill="1" applyBorder="1" applyAlignment="1" applyProtection="1">
      <alignment vertical="center"/>
      <protection hidden="1"/>
    </xf>
    <xf numFmtId="0" fontId="0" fillId="4" borderId="4" xfId="0" applyFill="1" applyBorder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wrapText="1"/>
      <protection hidden="1"/>
    </xf>
    <xf numFmtId="0" fontId="0" fillId="4" borderId="17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4" borderId="12" xfId="0" applyFont="1" applyFill="1" applyBorder="1" applyAlignment="1" applyProtection="1">
      <alignment horizontal="right" wrapText="1"/>
      <protection hidden="1"/>
    </xf>
    <xf numFmtId="0" fontId="2" fillId="4" borderId="11" xfId="0" applyFont="1" applyFill="1" applyBorder="1" applyAlignment="1" applyProtection="1">
      <alignment horizontal="right" wrapText="1"/>
      <protection hidden="1"/>
    </xf>
    <xf numFmtId="0" fontId="11" fillId="4" borderId="11" xfId="0" applyFont="1" applyFill="1" applyBorder="1" applyAlignment="1" applyProtection="1">
      <alignment horizontal="right" wrapText="1"/>
      <protection hidden="1"/>
    </xf>
    <xf numFmtId="0" fontId="2" fillId="4" borderId="14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Alignment="1" applyProtection="1">
      <alignment horizontal="right" wrapText="1"/>
      <protection hidden="1"/>
    </xf>
    <xf numFmtId="0" fontId="13" fillId="4" borderId="1" xfId="0" applyFont="1" applyFill="1" applyBorder="1" applyAlignment="1" applyProtection="1">
      <alignment horizontal="right" wrapText="1"/>
      <protection hidden="1"/>
    </xf>
    <xf numFmtId="164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7" xfId="0" applyFont="1" applyFill="1" applyBorder="1" applyAlignment="1" applyProtection="1">
      <alignment horizontal="right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0" fontId="2" fillId="4" borderId="10" xfId="0" applyFont="1" applyFill="1" applyBorder="1" applyAlignment="1" applyProtection="1">
      <alignment horizontal="right" vertical="center" wrapText="1"/>
      <protection hidden="1"/>
    </xf>
    <xf numFmtId="0" fontId="2" fillId="4" borderId="20" xfId="0" applyFont="1" applyFill="1" applyBorder="1" applyAlignment="1" applyProtection="1">
      <alignment horizontal="right" vertical="center" wrapText="1"/>
      <protection hidden="1"/>
    </xf>
    <xf numFmtId="0" fontId="2" fillId="4" borderId="12" xfId="0" applyFont="1" applyFill="1" applyBorder="1" applyAlignment="1" applyProtection="1">
      <alignment vertical="top" wrapText="1"/>
      <protection hidden="1"/>
    </xf>
    <xf numFmtId="0" fontId="2" fillId="4" borderId="11" xfId="0" applyFont="1" applyFill="1" applyBorder="1" applyAlignment="1" applyProtection="1">
      <alignment vertical="top" wrapText="1"/>
      <protection hidden="1"/>
    </xf>
    <xf numFmtId="0" fontId="2" fillId="4" borderId="23" xfId="0" applyFont="1" applyFill="1" applyBorder="1" applyAlignment="1" applyProtection="1">
      <alignment vertical="top" wrapText="1"/>
      <protection hidden="1"/>
    </xf>
    <xf numFmtId="0" fontId="11" fillId="4" borderId="0" xfId="0" applyFont="1" applyFill="1" applyAlignment="1" applyProtection="1">
      <alignment horizontal="right" wrapText="1"/>
      <protection hidden="1"/>
    </xf>
    <xf numFmtId="0" fontId="10" fillId="4" borderId="0" xfId="0" applyFont="1" applyFill="1" applyAlignment="1" applyProtection="1">
      <alignment horizontal="right" wrapText="1"/>
      <protection hidden="1"/>
    </xf>
    <xf numFmtId="0" fontId="2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29" xfId="0" applyFont="1" applyFill="1" applyBorder="1" applyAlignment="1" applyProtection="1">
      <alignment vertical="center" wrapText="1"/>
      <protection hidden="1"/>
    </xf>
    <xf numFmtId="0" fontId="10" fillId="3" borderId="1" xfId="0" applyFont="1" applyFill="1" applyBorder="1" applyProtection="1">
      <protection hidden="1"/>
    </xf>
    <xf numFmtId="164" fontId="10" fillId="3" borderId="1" xfId="0" applyNumberFormat="1" applyFont="1" applyFill="1" applyBorder="1" applyProtection="1">
      <protection hidden="1"/>
    </xf>
    <xf numFmtId="0" fontId="0" fillId="0" borderId="1" xfId="0" applyBorder="1" applyProtection="1">
      <protection hidden="1"/>
    </xf>
    <xf numFmtId="164" fontId="0" fillId="0" borderId="0" xfId="0" applyNumberFormat="1" applyProtection="1">
      <protection hidden="1"/>
    </xf>
    <xf numFmtId="49" fontId="0" fillId="0" borderId="1" xfId="0" applyNumberFormat="1" applyBorder="1" applyProtection="1">
      <protection locked="0" hidden="1"/>
    </xf>
    <xf numFmtId="0" fontId="0" fillId="0" borderId="1" xfId="0" applyBorder="1" applyProtection="1">
      <protection locked="0" hidden="1"/>
    </xf>
    <xf numFmtId="164" fontId="0" fillId="0" borderId="1" xfId="0" applyNumberFormat="1" applyBorder="1" applyProtection="1">
      <protection locked="0" hidden="1"/>
    </xf>
    <xf numFmtId="0" fontId="2" fillId="4" borderId="13" xfId="0" applyFont="1" applyFill="1" applyBorder="1" applyAlignment="1" applyProtection="1">
      <alignment horizontal="right" wrapText="1"/>
      <protection hidden="1"/>
    </xf>
    <xf numFmtId="0" fontId="2" fillId="4" borderId="10" xfId="0" applyFont="1" applyFill="1" applyBorder="1" applyAlignment="1" applyProtection="1">
      <alignment horizontal="right" wrapText="1"/>
      <protection hidden="1"/>
    </xf>
    <xf numFmtId="0" fontId="2" fillId="4" borderId="20" xfId="0" applyFont="1" applyFill="1" applyBorder="1" applyAlignment="1" applyProtection="1">
      <alignment horizontal="right" wrapText="1"/>
      <protection hidden="1"/>
    </xf>
    <xf numFmtId="0" fontId="2" fillId="4" borderId="14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vertical="top" wrapText="1"/>
      <protection hidden="1"/>
    </xf>
    <xf numFmtId="0" fontId="2" fillId="4" borderId="14" xfId="0" applyFont="1" applyFill="1" applyBorder="1" applyAlignment="1" applyProtection="1">
      <alignment vertical="top" wrapText="1"/>
      <protection hidden="1"/>
    </xf>
    <xf numFmtId="0" fontId="2" fillId="4" borderId="10" xfId="0" applyFont="1" applyFill="1" applyBorder="1" applyAlignment="1" applyProtection="1">
      <alignment vertical="top" wrapText="1"/>
      <protection hidden="1"/>
    </xf>
    <xf numFmtId="0" fontId="2" fillId="4" borderId="20" xfId="0" applyFont="1" applyFill="1" applyBorder="1" applyAlignment="1" applyProtection="1">
      <alignment vertical="top" wrapText="1"/>
      <protection hidden="1"/>
    </xf>
    <xf numFmtId="0" fontId="2" fillId="4" borderId="13" xfId="0" applyFont="1" applyFill="1" applyBorder="1" applyAlignment="1" applyProtection="1">
      <alignment horizontal="right" vertical="top" wrapText="1"/>
      <protection hidden="1"/>
    </xf>
    <xf numFmtId="0" fontId="2" fillId="4" borderId="10" xfId="0" applyFont="1" applyFill="1" applyBorder="1" applyAlignment="1" applyProtection="1">
      <alignment horizontal="right" vertical="top" wrapText="1"/>
      <protection hidden="1"/>
    </xf>
    <xf numFmtId="0" fontId="2" fillId="4" borderId="23" xfId="0" applyFont="1" applyFill="1" applyBorder="1" applyAlignment="1" applyProtection="1">
      <alignment horizontal="right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44" fontId="0" fillId="0" borderId="0" xfId="5" applyFont="1" applyAlignment="1" applyProtection="1">
      <protection hidden="1"/>
    </xf>
    <xf numFmtId="49" fontId="0" fillId="0" borderId="0" xfId="0" applyNumberFormat="1" applyProtection="1">
      <protection hidden="1"/>
    </xf>
    <xf numFmtId="0" fontId="18" fillId="0" borderId="45" xfId="0" applyFont="1" applyBorder="1" applyAlignment="1" applyProtection="1">
      <alignment horizontal="center" vertical="center" wrapText="1"/>
      <protection hidden="1"/>
    </xf>
    <xf numFmtId="0" fontId="18" fillId="0" borderId="46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9" fillId="9" borderId="47" xfId="0" applyFont="1" applyFill="1" applyBorder="1" applyAlignment="1" applyProtection="1">
      <alignment vertical="center" wrapText="1"/>
      <protection hidden="1"/>
    </xf>
    <xf numFmtId="0" fontId="19" fillId="9" borderId="48" xfId="0" applyFont="1" applyFill="1" applyBorder="1" applyAlignment="1" applyProtection="1">
      <alignment vertical="center" wrapText="1"/>
      <protection hidden="1"/>
    </xf>
    <xf numFmtId="49" fontId="19" fillId="0" borderId="48" xfId="0" applyNumberFormat="1" applyFont="1" applyBorder="1" applyAlignment="1" applyProtection="1">
      <alignment vertical="center" wrapText="1"/>
      <protection hidden="1"/>
    </xf>
    <xf numFmtId="49" fontId="19" fillId="9" borderId="48" xfId="0" applyNumberFormat="1" applyFont="1" applyFill="1" applyBorder="1" applyAlignment="1" applyProtection="1">
      <alignment vertical="center" wrapText="1"/>
      <protection hidden="1"/>
    </xf>
    <xf numFmtId="0" fontId="21" fillId="9" borderId="48" xfId="0" applyFont="1" applyFill="1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43" fontId="0" fillId="0" borderId="0" xfId="6" applyFont="1" applyProtection="1">
      <protection hidden="1"/>
    </xf>
    <xf numFmtId="0" fontId="19" fillId="0" borderId="47" xfId="0" applyFont="1" applyBorder="1" applyAlignment="1" applyProtection="1">
      <alignment vertical="center" wrapText="1"/>
      <protection hidden="1"/>
    </xf>
    <xf numFmtId="0" fontId="19" fillId="0" borderId="48" xfId="0" applyFont="1" applyBorder="1" applyAlignment="1" applyProtection="1">
      <alignment vertical="center" wrapText="1"/>
      <protection hidden="1"/>
    </xf>
    <xf numFmtId="0" fontId="21" fillId="0" borderId="48" xfId="0" applyFont="1" applyBorder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vertical="center"/>
      <protection hidden="1"/>
    </xf>
    <xf numFmtId="49" fontId="19" fillId="0" borderId="48" xfId="0" applyNumberFormat="1" applyFont="1" applyBorder="1" applyAlignment="1" applyProtection="1">
      <alignment vertical="center"/>
      <protection hidden="1"/>
    </xf>
    <xf numFmtId="0" fontId="18" fillId="0" borderId="47" xfId="0" applyFont="1" applyBorder="1" applyAlignment="1" applyProtection="1">
      <alignment vertical="center" wrapText="1"/>
      <protection hidden="1"/>
    </xf>
    <xf numFmtId="0" fontId="23" fillId="0" borderId="48" xfId="0" applyFont="1" applyBorder="1" applyAlignment="1" applyProtection="1">
      <alignment vertical="center" wrapText="1"/>
      <protection hidden="1"/>
    </xf>
    <xf numFmtId="49" fontId="23" fillId="0" borderId="48" xfId="0" applyNumberFormat="1" applyFont="1" applyBorder="1" applyAlignment="1" applyProtection="1">
      <alignment vertical="center" wrapText="1"/>
      <protection hidden="1"/>
    </xf>
    <xf numFmtId="0" fontId="21" fillId="0" borderId="49" xfId="0" applyFont="1" applyBorder="1" applyAlignment="1" applyProtection="1">
      <alignment horizontal="center" vertical="center"/>
      <protection hidden="1"/>
    </xf>
    <xf numFmtId="0" fontId="20" fillId="9" borderId="47" xfId="0" applyFont="1" applyFill="1" applyBorder="1" applyAlignment="1" applyProtection="1">
      <alignment vertical="center" wrapText="1"/>
      <protection hidden="1"/>
    </xf>
    <xf numFmtId="0" fontId="0" fillId="9" borderId="48" xfId="0" applyFill="1" applyBorder="1" applyAlignment="1" applyProtection="1">
      <alignment vertical="center"/>
      <protection hidden="1"/>
    </xf>
    <xf numFmtId="165" fontId="22" fillId="9" borderId="48" xfId="6" applyNumberFormat="1" applyFont="1" applyFill="1" applyBorder="1" applyAlignment="1" applyProtection="1">
      <alignment horizontal="center" vertical="center"/>
      <protection hidden="1"/>
    </xf>
    <xf numFmtId="43" fontId="0" fillId="0" borderId="0" xfId="6" applyFont="1" applyAlignment="1" applyProtection="1">
      <alignment horizontal="center" vertical="center"/>
      <protection hidden="1"/>
    </xf>
    <xf numFmtId="165" fontId="0" fillId="0" borderId="0" xfId="6" applyNumberFormat="1" applyFont="1" applyAlignment="1" applyProtection="1">
      <alignment horizontal="center" vertical="center"/>
      <protection hidden="1"/>
    </xf>
    <xf numFmtId="166" fontId="0" fillId="0" borderId="0" xfId="0" applyNumberFormat="1" applyProtection="1">
      <protection hidden="1"/>
    </xf>
    <xf numFmtId="44" fontId="0" fillId="0" borderId="0" xfId="5" applyFont="1" applyProtection="1">
      <protection hidden="1"/>
    </xf>
    <xf numFmtId="44" fontId="0" fillId="0" borderId="0" xfId="0" applyNumberFormat="1" applyProtection="1">
      <protection hidden="1"/>
    </xf>
    <xf numFmtId="166" fontId="0" fillId="0" borderId="0" xfId="0" applyNumberFormat="1"/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166" fontId="0" fillId="7" borderId="50" xfId="0" applyNumberFormat="1" applyFill="1" applyBorder="1" applyProtection="1">
      <protection hidden="1"/>
    </xf>
    <xf numFmtId="0" fontId="2" fillId="4" borderId="14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2" fillId="4" borderId="14" xfId="0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Alignment="1" applyProtection="1">
      <alignment horizontal="righ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2" fillId="4" borderId="37" xfId="0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0" fontId="17" fillId="4" borderId="12" xfId="0" applyFont="1" applyFill="1" applyBorder="1" applyAlignment="1" applyProtection="1">
      <alignment horizontal="center" vertical="center" wrapText="1"/>
      <protection hidden="1"/>
    </xf>
    <xf numFmtId="0" fontId="17" fillId="4" borderId="23" xfId="0" applyFont="1" applyFill="1" applyBorder="1" applyAlignment="1" applyProtection="1">
      <alignment horizontal="center" vertical="center" wrapText="1"/>
      <protection hidden="1"/>
    </xf>
    <xf numFmtId="0" fontId="17" fillId="4" borderId="18" xfId="0" applyFont="1" applyFill="1" applyBorder="1" applyAlignment="1" applyProtection="1">
      <alignment horizontal="center" vertical="center" wrapText="1"/>
      <protection hidden="1"/>
    </xf>
    <xf numFmtId="0" fontId="17" fillId="4" borderId="41" xfId="0" applyFont="1" applyFill="1" applyBorder="1" applyAlignment="1" applyProtection="1">
      <alignment horizontal="center" vertical="center" wrapText="1"/>
      <protection hidden="1"/>
    </xf>
    <xf numFmtId="164" fontId="0" fillId="3" borderId="38" xfId="0" applyNumberFormat="1" applyFill="1" applyBorder="1" applyAlignment="1" applyProtection="1">
      <alignment horizontal="center" vertical="center" wrapText="1"/>
      <protection hidden="1"/>
    </xf>
    <xf numFmtId="0" fontId="0" fillId="3" borderId="39" xfId="0" applyFill="1" applyBorder="1" applyAlignment="1" applyProtection="1">
      <alignment horizontal="center" vertical="center" wrapText="1"/>
      <protection hidden="1"/>
    </xf>
    <xf numFmtId="164" fontId="0" fillId="3" borderId="19" xfId="0" applyNumberFormat="1" applyFill="1" applyBorder="1" applyAlignment="1" applyProtection="1">
      <alignment horizontal="center" vertical="center" wrapText="1"/>
      <protection hidden="1"/>
    </xf>
    <xf numFmtId="0" fontId="0" fillId="3" borderId="36" xfId="0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5" fillId="6" borderId="8" xfId="0" applyFont="1" applyFill="1" applyBorder="1" applyAlignment="1" applyProtection="1">
      <alignment horizontal="center"/>
      <protection hidden="1"/>
    </xf>
    <xf numFmtId="0" fontId="5" fillId="6" borderId="9" xfId="0" applyFont="1" applyFill="1" applyBorder="1" applyAlignment="1" applyProtection="1">
      <alignment horizontal="center"/>
      <protection hidden="1"/>
    </xf>
    <xf numFmtId="0" fontId="5" fillId="6" borderId="16" xfId="0" applyFont="1" applyFill="1" applyBorder="1" applyAlignment="1" applyProtection="1">
      <alignment horizontal="center"/>
      <protection hidden="1"/>
    </xf>
    <xf numFmtId="0" fontId="5" fillId="6" borderId="12" xfId="0" applyFont="1" applyFill="1" applyBorder="1" applyAlignment="1" applyProtection="1">
      <alignment horizontal="center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5" fillId="6" borderId="23" xfId="0" applyFont="1" applyFill="1" applyBorder="1" applyAlignment="1" applyProtection="1">
      <alignment horizontal="center"/>
      <protection hidden="1"/>
    </xf>
    <xf numFmtId="0" fontId="15" fillId="3" borderId="2" xfId="4" applyFont="1" applyFill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hidden="1"/>
    </xf>
    <xf numFmtId="0" fontId="12" fillId="8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0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9" fillId="3" borderId="25" xfId="0" applyFont="1" applyFill="1" applyBorder="1" applyAlignment="1" applyProtection="1">
      <alignment horizontal="left" vertical="top" wrapText="1"/>
      <protection hidden="1"/>
    </xf>
    <xf numFmtId="0" fontId="9" fillId="3" borderId="26" xfId="0" applyFont="1" applyFill="1" applyBorder="1" applyAlignment="1" applyProtection="1">
      <alignment horizontal="left" vertical="top" wrapText="1"/>
      <protection hidden="1"/>
    </xf>
    <xf numFmtId="0" fontId="9" fillId="3" borderId="27" xfId="0" applyFont="1" applyFill="1" applyBorder="1" applyAlignment="1" applyProtection="1">
      <alignment horizontal="left" vertical="top" wrapText="1"/>
      <protection hidden="1"/>
    </xf>
    <xf numFmtId="164" fontId="0" fillId="2" borderId="1" xfId="0" applyNumberFormat="1" applyFill="1" applyBorder="1" applyAlignment="1" applyProtection="1">
      <alignment horizontal="center" vertical="center" wrapText="1"/>
      <protection locked="0" hidden="1"/>
    </xf>
    <xf numFmtId="0" fontId="2" fillId="4" borderId="14" xfId="0" applyFont="1" applyFill="1" applyBorder="1" applyAlignment="1" applyProtection="1">
      <alignment horizontal="right" vertical="top" wrapText="1"/>
      <protection hidden="1"/>
    </xf>
    <xf numFmtId="0" fontId="2" fillId="4" borderId="0" xfId="0" applyFont="1" applyFill="1" applyBorder="1" applyAlignment="1" applyProtection="1">
      <alignment horizontal="right"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4" fillId="5" borderId="14" xfId="0" applyFont="1" applyFill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5" fillId="6" borderId="13" xfId="0" applyFont="1" applyFill="1" applyBorder="1" applyAlignment="1" applyProtection="1">
      <alignment horizontal="center"/>
      <protection hidden="1"/>
    </xf>
    <xf numFmtId="0" fontId="5" fillId="6" borderId="10" xfId="0" applyFont="1" applyFill="1" applyBorder="1" applyAlignment="1" applyProtection="1">
      <alignment horizontal="center"/>
      <protection hidden="1"/>
    </xf>
    <xf numFmtId="0" fontId="5" fillId="6" borderId="20" xfId="0" applyFont="1" applyFill="1" applyBorder="1" applyAlignment="1" applyProtection="1">
      <alignment horizontal="center"/>
      <protection hidden="1"/>
    </xf>
    <xf numFmtId="49" fontId="0" fillId="0" borderId="21" xfId="0" applyNumberFormat="1" applyBorder="1" applyAlignment="1" applyProtection="1">
      <alignment horizontal="center"/>
      <protection locked="0" hidden="1"/>
    </xf>
    <xf numFmtId="49" fontId="0" fillId="0" borderId="1" xfId="0" applyNumberFormat="1" applyBorder="1" applyAlignment="1" applyProtection="1">
      <alignment horizontal="center"/>
      <protection locked="0" hidden="1"/>
    </xf>
    <xf numFmtId="0" fontId="2" fillId="4" borderId="12" xfId="0" applyFont="1" applyFill="1" applyBorder="1" applyAlignment="1" applyProtection="1">
      <alignment horizontal="center" wrapText="1"/>
      <protection hidden="1"/>
    </xf>
    <xf numFmtId="0" fontId="2" fillId="4" borderId="11" xfId="0" applyFont="1" applyFill="1" applyBorder="1" applyAlignment="1" applyProtection="1">
      <alignment horizontal="center" wrapText="1"/>
      <protection hidden="1"/>
    </xf>
    <xf numFmtId="0" fontId="2" fillId="4" borderId="23" xfId="0" applyFont="1" applyFill="1" applyBorder="1" applyAlignment="1" applyProtection="1">
      <alignment horizontal="center" wrapText="1"/>
      <protection hidden="1"/>
    </xf>
    <xf numFmtId="0" fontId="2" fillId="4" borderId="0" xfId="0" applyFont="1" applyFill="1" applyAlignment="1" applyProtection="1">
      <alignment horizontal="right" vertical="top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 wrapText="1"/>
      <protection hidden="1"/>
    </xf>
    <xf numFmtId="49" fontId="0" fillId="2" borderId="1" xfId="0" applyNumberFormat="1" applyFill="1" applyBorder="1" applyAlignment="1" applyProtection="1">
      <alignment horizontal="center" vertical="top" wrapText="1"/>
      <protection locked="0" hidden="1"/>
    </xf>
    <xf numFmtId="0" fontId="2" fillId="4" borderId="8" xfId="0" applyFont="1" applyFill="1" applyBorder="1" applyAlignment="1" applyProtection="1">
      <alignment horizontal="right" vertical="center"/>
      <protection hidden="1"/>
    </xf>
    <xf numFmtId="0" fontId="2" fillId="4" borderId="9" xfId="0" applyFont="1" applyFill="1" applyBorder="1" applyAlignment="1" applyProtection="1">
      <alignment horizontal="right" vertical="center"/>
      <protection hidden="1"/>
    </xf>
    <xf numFmtId="49" fontId="0" fillId="2" borderId="2" xfId="0" applyNumberFormat="1" applyFill="1" applyBorder="1" applyAlignment="1" applyProtection="1">
      <alignment horizontal="center"/>
      <protection locked="0" hidden="1"/>
    </xf>
    <xf numFmtId="49" fontId="0" fillId="2" borderId="3" xfId="0" applyNumberFormat="1" applyFill="1" applyBorder="1" applyAlignment="1" applyProtection="1">
      <alignment horizontal="center"/>
      <protection locked="0" hidden="1"/>
    </xf>
    <xf numFmtId="49" fontId="0" fillId="2" borderId="1" xfId="0" applyNumberFormat="1" applyFill="1" applyBorder="1" applyAlignment="1" applyProtection="1">
      <alignment horizontal="center" vertical="center"/>
      <protection locked="0" hidden="1"/>
    </xf>
    <xf numFmtId="0" fontId="2" fillId="4" borderId="6" xfId="0" applyFont="1" applyFill="1" applyBorder="1" applyAlignment="1" applyProtection="1">
      <alignment horizontal="right" vertical="top" wrapText="1"/>
      <protection hidden="1"/>
    </xf>
    <xf numFmtId="0" fontId="10" fillId="4" borderId="5" xfId="0" applyFont="1" applyFill="1" applyBorder="1" applyAlignment="1" applyProtection="1">
      <alignment horizontal="center" vertical="top" wrapText="1"/>
      <protection hidden="1"/>
    </xf>
    <xf numFmtId="0" fontId="2" fillId="4" borderId="8" xfId="0" applyFont="1" applyFill="1" applyBorder="1" applyAlignment="1" applyProtection="1">
      <alignment horizontal="right" vertical="center" wrapText="1"/>
      <protection hidden="1"/>
    </xf>
    <xf numFmtId="0" fontId="2" fillId="4" borderId="9" xfId="0" applyFont="1" applyFill="1" applyBorder="1" applyAlignment="1" applyProtection="1">
      <alignment horizontal="right" vertical="center" wrapText="1"/>
      <protection hidden="1"/>
    </xf>
    <xf numFmtId="164" fontId="17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16" xfId="0" applyFont="1" applyFill="1" applyBorder="1" applyAlignment="1" applyProtection="1">
      <alignment horizontal="center" vertical="center" wrapText="1"/>
      <protection hidden="1"/>
    </xf>
    <xf numFmtId="164" fontId="0" fillId="3" borderId="40" xfId="0" applyNumberFormat="1" applyFill="1" applyBorder="1" applyAlignment="1" applyProtection="1">
      <alignment horizontal="center" vertical="center" wrapText="1"/>
      <protection hidden="1"/>
    </xf>
    <xf numFmtId="164" fontId="0" fillId="3" borderId="35" xfId="0" applyNumberFormat="1" applyFill="1" applyBorder="1" applyAlignment="1" applyProtection="1">
      <alignment horizontal="center" vertical="center" wrapText="1"/>
      <protection hidden="1"/>
    </xf>
    <xf numFmtId="164" fontId="0" fillId="3" borderId="43" xfId="0" applyNumberFormat="1" applyFill="1" applyBorder="1" applyAlignment="1" applyProtection="1">
      <alignment horizontal="center" vertical="center" wrapText="1"/>
      <protection hidden="1"/>
    </xf>
    <xf numFmtId="164" fontId="0" fillId="3" borderId="44" xfId="0" applyNumberForma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right" vertical="center" wrapText="1"/>
      <protection hidden="1"/>
    </xf>
    <xf numFmtId="0" fontId="3" fillId="4" borderId="11" xfId="0" applyFont="1" applyFill="1" applyBorder="1" applyAlignment="1" applyProtection="1">
      <alignment horizontal="right" vertical="center" wrapText="1"/>
      <protection hidden="1"/>
    </xf>
    <xf numFmtId="0" fontId="2" fillId="4" borderId="28" xfId="0" applyFont="1" applyFill="1" applyBorder="1" applyAlignment="1" applyProtection="1">
      <alignment horizontal="center" vertical="top" wrapText="1"/>
      <protection hidden="1"/>
    </xf>
    <xf numFmtId="1" fontId="0" fillId="2" borderId="1" xfId="0" applyNumberFormat="1" applyFill="1" applyBorder="1" applyAlignment="1" applyProtection="1">
      <alignment horizontal="center" vertical="center" wrapText="1"/>
      <protection locked="0" hidden="1"/>
    </xf>
    <xf numFmtId="164" fontId="2" fillId="3" borderId="26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27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3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4" fillId="5" borderId="20" xfId="0" applyFont="1" applyFill="1" applyBorder="1" applyAlignment="1" applyProtection="1">
      <alignment horizontal="center"/>
      <protection hidden="1"/>
    </xf>
    <xf numFmtId="0" fontId="9" fillId="3" borderId="24" xfId="0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0" fontId="2" fillId="4" borderId="20" xfId="0" applyFont="1" applyFill="1" applyBorder="1" applyAlignment="1" applyProtection="1">
      <alignment horizontal="center" vertical="top"/>
      <protection hidden="1"/>
    </xf>
    <xf numFmtId="0" fontId="2" fillId="4" borderId="19" xfId="0" applyFont="1" applyFill="1" applyBorder="1" applyAlignment="1" applyProtection="1">
      <alignment horizontal="center" wrapText="1"/>
      <protection hidden="1"/>
    </xf>
    <xf numFmtId="0" fontId="2" fillId="4" borderId="5" xfId="0" applyFont="1" applyFill="1" applyBorder="1" applyAlignment="1" applyProtection="1">
      <alignment horizontal="center" wrapText="1"/>
      <protection hidden="1"/>
    </xf>
    <xf numFmtId="0" fontId="2" fillId="4" borderId="17" xfId="0" applyFont="1" applyFill="1" applyBorder="1" applyAlignment="1" applyProtection="1">
      <alignment horizontal="center" wrapText="1"/>
      <protection hidden="1"/>
    </xf>
    <xf numFmtId="49" fontId="0" fillId="0" borderId="1" xfId="0" applyNumberFormat="1" applyFill="1" applyBorder="1" applyAlignment="1" applyProtection="1">
      <alignment horizontal="center"/>
      <protection locked="0" hidden="1"/>
    </xf>
    <xf numFmtId="49" fontId="0" fillId="2" borderId="1" xfId="0" applyNumberForma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left" vertical="top" wrapText="1"/>
      <protection hidden="1"/>
    </xf>
    <xf numFmtId="0" fontId="2" fillId="4" borderId="0" xfId="0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Border="1" applyAlignment="1" applyProtection="1">
      <alignment horizontal="center" vertical="top" wrapText="1"/>
      <protection hidden="1"/>
    </xf>
    <xf numFmtId="0" fontId="2" fillId="4" borderId="14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right" wrapText="1"/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</cellXfs>
  <cellStyles count="7">
    <cellStyle name="Čiarka" xfId="6" builtinId="3"/>
    <cellStyle name="Hypertextové prepojenie" xfId="4" builtinId="8"/>
    <cellStyle name="Mena" xfId="5" builtinId="4"/>
    <cellStyle name="Normálna" xfId="0" builtinId="0"/>
    <cellStyle name="Normálna 2" xfId="1"/>
    <cellStyle name="Normálna 3" xfId="2"/>
    <cellStyle name="Normálna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  <color rgb="FF00AEEF"/>
      <color rgb="FFED1C24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.agentura.local\Profiles\497\Desktop\PL&#193;N%20OBNOVY_KOMPONENT%209\N&#225;vrh%20v&#253;zvy%20zo%2014.11.2022\V&#253;zva%20predlo&#382;en&#225;%20na%20&#218;V%20a%20NIKA\V&#253;zva%201.2.1%20na%20pr&#237;pravu%20projektov%20v%20HEU\2_Cestne_vyhlas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 čestné vyhlásenie - nepodnik"/>
      <sheetName val="podnik SŠP"/>
      <sheetName val="2B čestné vyhlásenie - podnik"/>
      <sheetName val="partnerské podniky"/>
      <sheetName val="prepojené podniky"/>
      <sheetName val="konečný užívateľ výhod"/>
      <sheetName val="číselní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• všetky informácie obsiahnuté v žiadosti o poskytnutie prostriedkov mechanizmu (ďalej len „žiadosť“) a všetkých jej prílohách sú úplné, pravdivé a správne;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ia.gov.sk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1">
    <tabColor theme="3" tint="-0.249977111117893"/>
    <pageSetUpPr fitToPage="1"/>
  </sheetPr>
  <dimension ref="A1:N310"/>
  <sheetViews>
    <sheetView showGridLines="0" tabSelected="1" showRuler="0" topLeftCell="A10" zoomScaleNormal="100" workbookViewId="0">
      <selection activeCell="D18" sqref="D18:G18"/>
    </sheetView>
  </sheetViews>
  <sheetFormatPr defaultRowHeight="15" x14ac:dyDescent="0.25"/>
  <cols>
    <col min="1" max="1" width="17.42578125" style="3" customWidth="1"/>
    <col min="2" max="2" width="23.5703125" style="3" customWidth="1"/>
    <col min="3" max="3" width="22.7109375" style="3" customWidth="1"/>
    <col min="4" max="5" width="24.5703125" style="3" customWidth="1"/>
    <col min="6" max="6" width="24.5703125" style="50" customWidth="1"/>
    <col min="7" max="7" width="24.5703125" style="3" customWidth="1"/>
    <col min="8" max="8" width="23.140625" style="3" customWidth="1"/>
    <col min="9" max="9" width="17" style="3" hidden="1" customWidth="1"/>
    <col min="10" max="10" width="17.42578125" style="3" hidden="1" customWidth="1"/>
    <col min="11" max="11" width="11.140625" style="3" hidden="1" customWidth="1"/>
    <col min="12" max="12" width="13.5703125" style="3" hidden="1" customWidth="1"/>
    <col min="13" max="14" width="0" style="3" hidden="1" customWidth="1"/>
    <col min="15" max="16384" width="9.140625" style="3"/>
  </cols>
  <sheetData>
    <row r="1" spans="1:14" ht="24" thickBot="1" x14ac:dyDescent="0.4">
      <c r="A1" s="181" t="s">
        <v>21</v>
      </c>
      <c r="B1" s="182"/>
      <c r="C1" s="182"/>
      <c r="D1" s="182"/>
      <c r="E1" s="182"/>
      <c r="F1" s="182"/>
      <c r="G1" s="182"/>
      <c r="H1" s="184"/>
    </row>
    <row r="2" spans="1:14" ht="48.75" customHeight="1" thickBot="1" x14ac:dyDescent="0.3">
      <c r="A2" s="185" t="s">
        <v>169</v>
      </c>
      <c r="B2" s="186"/>
      <c r="C2" s="186"/>
      <c r="D2" s="186"/>
      <c r="E2" s="186"/>
      <c r="F2" s="186"/>
      <c r="G2" s="186"/>
      <c r="H2" s="187"/>
    </row>
    <row r="3" spans="1:14" ht="24" thickBot="1" x14ac:dyDescent="0.4">
      <c r="A3" s="141" t="s">
        <v>20</v>
      </c>
      <c r="B3" s="142"/>
      <c r="C3" s="142"/>
      <c r="D3" s="142"/>
      <c r="E3" s="142"/>
      <c r="F3" s="142"/>
      <c r="G3" s="142"/>
      <c r="H3" s="143"/>
    </row>
    <row r="4" spans="1:14" ht="23.25" customHeight="1" x14ac:dyDescent="0.25">
      <c r="A4" s="175" t="s">
        <v>0</v>
      </c>
      <c r="B4" s="176"/>
      <c r="C4" s="106" t="s">
        <v>24</v>
      </c>
      <c r="D4" s="106"/>
      <c r="E4" s="106"/>
      <c r="F4" s="106"/>
      <c r="G4" s="106"/>
      <c r="H4" s="106"/>
    </row>
    <row r="5" spans="1:14" ht="23.25" customHeight="1" x14ac:dyDescent="0.25">
      <c r="A5" s="102" t="s">
        <v>19</v>
      </c>
      <c r="B5" s="103"/>
      <c r="C5" s="107"/>
      <c r="D5" s="107"/>
      <c r="E5" s="107"/>
      <c r="F5" s="107"/>
      <c r="G5" s="107"/>
      <c r="H5" s="107"/>
    </row>
    <row r="6" spans="1:14" ht="19.5" customHeight="1" x14ac:dyDescent="0.25">
      <c r="A6" s="102" t="s">
        <v>1</v>
      </c>
      <c r="B6" s="103"/>
      <c r="C6" s="106" t="s">
        <v>2</v>
      </c>
      <c r="D6" s="106"/>
      <c r="E6" s="106"/>
      <c r="F6" s="106"/>
      <c r="G6" s="106"/>
      <c r="H6" s="106"/>
    </row>
    <row r="7" spans="1:14" ht="31.5" customHeight="1" thickBot="1" x14ac:dyDescent="0.3">
      <c r="A7" s="102" t="s">
        <v>3</v>
      </c>
      <c r="B7" s="103"/>
      <c r="C7" s="108" t="s">
        <v>25</v>
      </c>
      <c r="D7" s="108"/>
      <c r="E7" s="108"/>
      <c r="F7" s="108"/>
      <c r="G7" s="108"/>
      <c r="H7" s="108"/>
    </row>
    <row r="8" spans="1:14" ht="31.5" customHeight="1" x14ac:dyDescent="0.25">
      <c r="A8" s="4"/>
      <c r="B8" s="5"/>
      <c r="C8" s="109" t="s">
        <v>30</v>
      </c>
      <c r="D8" s="110"/>
      <c r="E8" s="109" t="s">
        <v>31</v>
      </c>
      <c r="F8" s="110"/>
      <c r="G8" s="111" t="s">
        <v>106</v>
      </c>
      <c r="H8" s="112"/>
    </row>
    <row r="9" spans="1:14" ht="31.5" customHeight="1" x14ac:dyDescent="0.25">
      <c r="A9" s="4"/>
      <c r="B9" s="5"/>
      <c r="C9" s="6" t="s">
        <v>105</v>
      </c>
      <c r="D9" s="7" t="s">
        <v>104</v>
      </c>
      <c r="E9" s="6" t="s">
        <v>105</v>
      </c>
      <c r="F9" s="7" t="s">
        <v>104</v>
      </c>
      <c r="G9" s="113"/>
      <c r="H9" s="114"/>
    </row>
    <row r="10" spans="1:14" ht="44.25" customHeight="1" x14ac:dyDescent="0.25">
      <c r="A10" s="104" t="s">
        <v>102</v>
      </c>
      <c r="B10" s="105"/>
      <c r="C10" s="8">
        <f>D67+D59</f>
        <v>0</v>
      </c>
      <c r="D10" s="9">
        <f>D60+D68</f>
        <v>0</v>
      </c>
      <c r="E10" s="8">
        <f>F59+F67</f>
        <v>0</v>
      </c>
      <c r="F10" s="10">
        <f>F60+F68</f>
        <v>0</v>
      </c>
      <c r="G10" s="115">
        <f>C10+D10+E10+F10</f>
        <v>0</v>
      </c>
      <c r="H10" s="116"/>
    </row>
    <row r="11" spans="1:14" ht="44.25" customHeight="1" x14ac:dyDescent="0.25">
      <c r="A11" s="104" t="s">
        <v>101</v>
      </c>
      <c r="B11" s="105"/>
      <c r="C11" s="8">
        <f>E59+E67</f>
        <v>0</v>
      </c>
      <c r="D11" s="9">
        <f>E60+E68</f>
        <v>0</v>
      </c>
      <c r="E11" s="8">
        <f>G59+G67</f>
        <v>0</v>
      </c>
      <c r="F11" s="10">
        <f>G60+G68</f>
        <v>0</v>
      </c>
      <c r="G11" s="115">
        <f>C11+D11+E11+F11</f>
        <v>0</v>
      </c>
      <c r="H11" s="116"/>
    </row>
    <row r="12" spans="1:14" ht="44.25" customHeight="1" thickBot="1" x14ac:dyDescent="0.3">
      <c r="A12" s="104" t="s">
        <v>103</v>
      </c>
      <c r="B12" s="105"/>
      <c r="C12" s="11">
        <f>C10+C11</f>
        <v>0</v>
      </c>
      <c r="D12" s="10">
        <f t="shared" ref="D12:F12" si="0">D10+D11</f>
        <v>0</v>
      </c>
      <c r="E12" s="11">
        <f>E10+E11</f>
        <v>0</v>
      </c>
      <c r="F12" s="10">
        <f t="shared" si="0"/>
        <v>0</v>
      </c>
      <c r="G12" s="117">
        <f>C12+D12+E12+F12</f>
        <v>0</v>
      </c>
      <c r="H12" s="118"/>
    </row>
    <row r="13" spans="1:14" ht="44.25" customHeight="1" thickBot="1" x14ac:dyDescent="0.3">
      <c r="A13" s="167" t="s">
        <v>111</v>
      </c>
      <c r="B13" s="168"/>
      <c r="C13" s="173">
        <f>C10+D10</f>
        <v>0</v>
      </c>
      <c r="D13" s="174"/>
      <c r="E13" s="173">
        <f>E10+F10</f>
        <v>0</v>
      </c>
      <c r="F13" s="174"/>
      <c r="G13" s="169">
        <f>C13+E13</f>
        <v>0</v>
      </c>
      <c r="H13" s="170"/>
    </row>
    <row r="14" spans="1:14" ht="44.25" customHeight="1" thickBot="1" x14ac:dyDescent="0.3">
      <c r="A14" s="167" t="s">
        <v>110</v>
      </c>
      <c r="B14" s="168"/>
      <c r="C14" s="171">
        <f>C12+D12</f>
        <v>0</v>
      </c>
      <c r="D14" s="172"/>
      <c r="E14" s="171">
        <f>E12+F12</f>
        <v>0</v>
      </c>
      <c r="F14" s="172"/>
      <c r="G14" s="169">
        <f>C14+E14</f>
        <v>0</v>
      </c>
      <c r="H14" s="170"/>
    </row>
    <row r="15" spans="1:14" ht="31.5" customHeight="1" thickBot="1" x14ac:dyDescent="0.3">
      <c r="A15" s="160" t="s">
        <v>100</v>
      </c>
      <c r="B15" s="161"/>
      <c r="C15" s="179" t="str">
        <f>IF(D18="","",IF(C13&gt;Hárok1!I49,"Prekročená maximálna povolená suma žiadateľa na schému",IF(E13&gt;Hárok1!I50,"Prekročená maximálna povolená suma žiadateľa na schému","")))</f>
        <v/>
      </c>
      <c r="D15" s="179"/>
      <c r="E15" s="179"/>
      <c r="F15" s="179"/>
      <c r="G15" s="179"/>
      <c r="H15" s="180"/>
      <c r="I15" s="50">
        <f>IF(C15="",0,1)</f>
        <v>0</v>
      </c>
    </row>
    <row r="16" spans="1:14" ht="16.5" customHeight="1" thickBot="1" x14ac:dyDescent="0.35">
      <c r="A16" s="144" t="s">
        <v>17</v>
      </c>
      <c r="B16" s="145"/>
      <c r="C16" s="145"/>
      <c r="D16" s="145"/>
      <c r="E16" s="145"/>
      <c r="F16" s="145"/>
      <c r="G16" s="145"/>
      <c r="H16" s="146"/>
      <c r="N16" s="69"/>
    </row>
    <row r="17" spans="1:8" ht="16.5" customHeight="1" x14ac:dyDescent="0.25">
      <c r="A17" s="153"/>
      <c r="B17" s="154"/>
      <c r="C17" s="154"/>
      <c r="D17" s="154"/>
      <c r="E17" s="154"/>
      <c r="F17" s="154"/>
      <c r="G17" s="154"/>
      <c r="H17" s="155"/>
    </row>
    <row r="18" spans="1:8" ht="16.5" customHeight="1" x14ac:dyDescent="0.25">
      <c r="A18" s="138" t="s">
        <v>27</v>
      </c>
      <c r="B18" s="152"/>
      <c r="C18" s="152"/>
      <c r="D18" s="159"/>
      <c r="E18" s="159"/>
      <c r="F18" s="159"/>
      <c r="G18" s="159"/>
      <c r="H18" s="12"/>
    </row>
    <row r="19" spans="1:8" ht="16.5" customHeight="1" x14ac:dyDescent="0.25">
      <c r="A19" s="138" t="s">
        <v>4</v>
      </c>
      <c r="B19" s="152"/>
      <c r="C19" s="152"/>
      <c r="D19" s="201" t="str">
        <f>IF(D18="","",VLOOKUP(D18,Hárok1!C3:E36,2,FALSE))</f>
        <v/>
      </c>
      <c r="E19" s="201"/>
      <c r="F19" s="201"/>
      <c r="G19" s="201"/>
      <c r="H19" s="12"/>
    </row>
    <row r="20" spans="1:8" x14ac:dyDescent="0.25">
      <c r="A20" s="138" t="s">
        <v>7</v>
      </c>
      <c r="B20" s="152"/>
      <c r="C20" s="152"/>
      <c r="D20" s="201" t="str">
        <f>IF(D18="","",VLOOKUP(D18,Hárok1!C3:E36,3,FALSE))</f>
        <v/>
      </c>
      <c r="E20" s="201"/>
      <c r="F20" s="201"/>
      <c r="G20" s="201"/>
      <c r="H20" s="12"/>
    </row>
    <row r="21" spans="1:8" ht="15" customHeight="1" x14ac:dyDescent="0.25">
      <c r="A21" s="152" t="s">
        <v>79</v>
      </c>
      <c r="B21" s="152"/>
      <c r="C21" s="165"/>
      <c r="D21" s="164"/>
      <c r="E21" s="164"/>
      <c r="F21" s="164"/>
      <c r="G21" s="164"/>
      <c r="H21" s="13"/>
    </row>
    <row r="22" spans="1:8" ht="19.5" hidden="1" customHeight="1" x14ac:dyDescent="0.25">
      <c r="A22" s="14"/>
      <c r="B22" s="14"/>
      <c r="C22" s="14"/>
      <c r="D22" s="166"/>
      <c r="E22" s="166"/>
      <c r="F22" s="166"/>
      <c r="G22" s="166"/>
      <c r="H22" s="13"/>
    </row>
    <row r="23" spans="1:8" hidden="1" x14ac:dyDescent="0.25">
      <c r="A23" s="102" t="s">
        <v>5</v>
      </c>
      <c r="B23" s="103"/>
      <c r="C23" s="103"/>
      <c r="D23" s="15"/>
      <c r="E23" s="15"/>
      <c r="F23" s="16"/>
      <c r="G23" s="16"/>
      <c r="H23" s="13"/>
    </row>
    <row r="24" spans="1:8" hidden="1" x14ac:dyDescent="0.25">
      <c r="A24" s="102" t="s">
        <v>6</v>
      </c>
      <c r="B24" s="103"/>
      <c r="C24" s="103"/>
      <c r="D24" s="194"/>
      <c r="E24" s="194"/>
      <c r="F24" s="194"/>
      <c r="G24" s="194"/>
      <c r="H24" s="17"/>
    </row>
    <row r="25" spans="1:8" hidden="1" x14ac:dyDescent="0.25">
      <c r="A25" s="102" t="s">
        <v>8</v>
      </c>
      <c r="B25" s="103"/>
      <c r="C25" s="103"/>
      <c r="D25" s="194"/>
      <c r="E25" s="194"/>
      <c r="F25" s="194"/>
      <c r="G25" s="194"/>
      <c r="H25" s="17"/>
    </row>
    <row r="26" spans="1:8" hidden="1" x14ac:dyDescent="0.25">
      <c r="A26" s="102" t="s">
        <v>9</v>
      </c>
      <c r="B26" s="103"/>
      <c r="C26" s="103"/>
      <c r="D26" s="194"/>
      <c r="E26" s="194"/>
      <c r="F26" s="194"/>
      <c r="G26" s="194"/>
      <c r="H26" s="17"/>
    </row>
    <row r="27" spans="1:8" ht="15.75" thickBot="1" x14ac:dyDescent="0.3">
      <c r="A27" s="18"/>
      <c r="B27" s="19"/>
      <c r="C27" s="19"/>
      <c r="D27" s="20"/>
      <c r="E27" s="20"/>
      <c r="F27" s="188"/>
      <c r="G27" s="188"/>
      <c r="H27" s="189"/>
    </row>
    <row r="28" spans="1:8" ht="17.25" customHeight="1" thickBot="1" x14ac:dyDescent="0.35">
      <c r="A28" s="121" t="s">
        <v>18</v>
      </c>
      <c r="B28" s="122"/>
      <c r="C28" s="122"/>
      <c r="D28" s="122"/>
      <c r="E28" s="122"/>
      <c r="F28" s="122"/>
      <c r="G28" s="122"/>
      <c r="H28" s="123"/>
    </row>
    <row r="29" spans="1:8" ht="16.5" customHeight="1" x14ac:dyDescent="0.25">
      <c r="A29" s="149" t="s">
        <v>10</v>
      </c>
      <c r="B29" s="150"/>
      <c r="C29" s="150"/>
      <c r="D29" s="150"/>
      <c r="E29" s="150"/>
      <c r="F29" s="150"/>
      <c r="G29" s="150"/>
      <c r="H29" s="151"/>
    </row>
    <row r="30" spans="1:8" ht="30.75" customHeight="1" x14ac:dyDescent="0.25">
      <c r="A30" s="156" t="s">
        <v>11</v>
      </c>
      <c r="B30" s="157"/>
      <c r="C30" s="157"/>
      <c r="D30" s="21" t="s">
        <v>12</v>
      </c>
      <c r="E30" s="22" t="s">
        <v>13</v>
      </c>
      <c r="F30" s="158" t="s">
        <v>16</v>
      </c>
      <c r="G30" s="158"/>
      <c r="H30" s="23"/>
    </row>
    <row r="31" spans="1:8" ht="17.25" customHeight="1" x14ac:dyDescent="0.25">
      <c r="A31" s="147"/>
      <c r="B31" s="148"/>
      <c r="C31" s="148"/>
      <c r="D31" s="51"/>
      <c r="E31" s="51"/>
      <c r="F31" s="162"/>
      <c r="G31" s="163"/>
      <c r="H31" s="24"/>
    </row>
    <row r="32" spans="1:8" ht="17.25" customHeight="1" x14ac:dyDescent="0.25">
      <c r="A32" s="147"/>
      <c r="B32" s="148"/>
      <c r="C32" s="148"/>
      <c r="D32" s="51"/>
      <c r="E32" s="51"/>
      <c r="F32" s="162"/>
      <c r="G32" s="163"/>
      <c r="H32" s="24"/>
    </row>
    <row r="33" spans="1:8" ht="17.25" customHeight="1" x14ac:dyDescent="0.25">
      <c r="A33" s="147"/>
      <c r="B33" s="148"/>
      <c r="C33" s="148"/>
      <c r="D33" s="51"/>
      <c r="E33" s="51"/>
      <c r="F33" s="162"/>
      <c r="G33" s="163"/>
      <c r="H33" s="24"/>
    </row>
    <row r="34" spans="1:8" ht="17.25" customHeight="1" x14ac:dyDescent="0.25">
      <c r="A34" s="147"/>
      <c r="B34" s="148"/>
      <c r="C34" s="148"/>
      <c r="D34" s="51"/>
      <c r="E34" s="51"/>
      <c r="F34" s="162"/>
      <c r="G34" s="163"/>
      <c r="H34" s="24"/>
    </row>
    <row r="35" spans="1:8" ht="17.25" customHeight="1" x14ac:dyDescent="0.25">
      <c r="A35" s="147"/>
      <c r="B35" s="148"/>
      <c r="C35" s="148"/>
      <c r="D35" s="51"/>
      <c r="E35" s="51"/>
      <c r="F35" s="162"/>
      <c r="G35" s="163"/>
      <c r="H35" s="24"/>
    </row>
    <row r="36" spans="1:8" ht="15" customHeight="1" x14ac:dyDescent="0.25">
      <c r="A36" s="190" t="s">
        <v>14</v>
      </c>
      <c r="B36" s="191"/>
      <c r="C36" s="191"/>
      <c r="D36" s="191"/>
      <c r="E36" s="191"/>
      <c r="F36" s="191"/>
      <c r="G36" s="191"/>
      <c r="H36" s="192"/>
    </row>
    <row r="37" spans="1:8" x14ac:dyDescent="0.25">
      <c r="A37" s="25"/>
      <c r="B37" s="26"/>
      <c r="C37" s="157" t="s">
        <v>11</v>
      </c>
      <c r="D37" s="157"/>
      <c r="E37" s="21" t="s">
        <v>12</v>
      </c>
      <c r="F37" s="157" t="s">
        <v>13</v>
      </c>
      <c r="G37" s="157"/>
      <c r="H37" s="27"/>
    </row>
    <row r="38" spans="1:8" x14ac:dyDescent="0.25">
      <c r="A38" s="25"/>
      <c r="B38" s="26"/>
      <c r="C38" s="148"/>
      <c r="D38" s="148"/>
      <c r="E38" s="51"/>
      <c r="F38" s="148"/>
      <c r="G38" s="148"/>
      <c r="H38" s="27"/>
    </row>
    <row r="39" spans="1:8" ht="14.45" customHeight="1" x14ac:dyDescent="0.25">
      <c r="A39" s="26"/>
      <c r="B39" s="26"/>
      <c r="C39" s="148"/>
      <c r="D39" s="148"/>
      <c r="E39" s="51"/>
      <c r="F39" s="148"/>
      <c r="G39" s="148"/>
      <c r="H39" s="27"/>
    </row>
    <row r="40" spans="1:8" ht="14.45" customHeight="1" x14ac:dyDescent="0.25">
      <c r="A40" s="26"/>
      <c r="B40" s="26"/>
      <c r="C40" s="26"/>
      <c r="D40" s="26"/>
      <c r="E40" s="26"/>
      <c r="F40" s="26"/>
      <c r="G40" s="26"/>
      <c r="H40" s="27"/>
    </row>
    <row r="41" spans="1:8" ht="22.5" customHeight="1" thickBot="1" x14ac:dyDescent="0.4">
      <c r="A41" s="181" t="s">
        <v>15</v>
      </c>
      <c r="B41" s="182"/>
      <c r="C41" s="182"/>
      <c r="D41" s="142"/>
      <c r="E41" s="142"/>
      <c r="F41" s="142"/>
      <c r="G41" s="142"/>
      <c r="H41" s="143"/>
    </row>
    <row r="42" spans="1:8" ht="22.5" customHeight="1" thickBot="1" x14ac:dyDescent="0.35">
      <c r="A42" s="121" t="s">
        <v>143</v>
      </c>
      <c r="B42" s="122"/>
      <c r="C42" s="122"/>
      <c r="D42" s="122"/>
      <c r="E42" s="122"/>
      <c r="F42" s="122"/>
      <c r="G42" s="122"/>
      <c r="H42" s="123"/>
    </row>
    <row r="43" spans="1:8" ht="22.5" customHeight="1" thickBot="1" x14ac:dyDescent="0.35">
      <c r="A43" s="121" t="s">
        <v>144</v>
      </c>
      <c r="B43" s="122"/>
      <c r="C43" s="122"/>
      <c r="D43" s="122"/>
      <c r="E43" s="122"/>
      <c r="F43" s="122"/>
      <c r="G43" s="122"/>
      <c r="H43" s="123"/>
    </row>
    <row r="44" spans="1:8" ht="51.75" customHeight="1" thickBot="1" x14ac:dyDescent="0.3">
      <c r="A44" s="195" t="s">
        <v>149</v>
      </c>
      <c r="B44" s="135"/>
      <c r="C44" s="135"/>
      <c r="D44" s="135"/>
      <c r="E44" s="135"/>
      <c r="F44" s="135"/>
      <c r="G44" s="135"/>
      <c r="H44" s="136"/>
    </row>
    <row r="45" spans="1:8" ht="22.5" customHeight="1" x14ac:dyDescent="0.25">
      <c r="A45" s="29"/>
      <c r="B45" s="30"/>
      <c r="C45" s="30"/>
      <c r="D45" s="30"/>
      <c r="E45" s="30"/>
      <c r="F45" s="30"/>
      <c r="G45" s="30"/>
      <c r="H45" s="65"/>
    </row>
    <row r="46" spans="1:8" ht="22.5" customHeight="1" x14ac:dyDescent="0.25">
      <c r="A46" s="57"/>
      <c r="B46" s="58"/>
      <c r="C46" s="58"/>
      <c r="D46" s="130" t="s">
        <v>30</v>
      </c>
      <c r="E46" s="130"/>
      <c r="F46" s="130" t="s">
        <v>31</v>
      </c>
      <c r="G46" s="130"/>
      <c r="H46" s="36"/>
    </row>
    <row r="47" spans="1:8" ht="22.5" customHeight="1" x14ac:dyDescent="0.25">
      <c r="A47" s="198" t="s">
        <v>142</v>
      </c>
      <c r="B47" s="199"/>
      <c r="C47" s="199"/>
      <c r="D47" s="131">
        <f>IF(D18="",0,VLOOKUP(D18,Hárok1!C3:H36,6,FALSE))</f>
        <v>0</v>
      </c>
      <c r="E47" s="131"/>
      <c r="F47" s="131">
        <f>IF(D18="",0,VLOOKUP(D18,Hárok1!C3:J36,8,FALSE))</f>
        <v>0</v>
      </c>
      <c r="G47" s="131"/>
      <c r="H47" s="36"/>
    </row>
    <row r="48" spans="1:8" ht="22.5" customHeight="1" x14ac:dyDescent="0.25">
      <c r="A48" s="198"/>
      <c r="B48" s="199"/>
      <c r="C48" s="199"/>
      <c r="D48" s="183" t="s">
        <v>156</v>
      </c>
      <c r="E48" s="183"/>
      <c r="F48" s="183"/>
      <c r="G48" s="183"/>
      <c r="H48" s="36"/>
    </row>
    <row r="49" spans="1:12" ht="22.5" customHeight="1" x14ac:dyDescent="0.25">
      <c r="A49" s="57"/>
      <c r="B49" s="58"/>
      <c r="C49" s="58"/>
      <c r="D49" s="130" t="s">
        <v>30</v>
      </c>
      <c r="E49" s="130"/>
      <c r="F49" s="130" t="s">
        <v>31</v>
      </c>
      <c r="G49" s="130"/>
      <c r="H49" s="36"/>
    </row>
    <row r="50" spans="1:12" ht="22.5" customHeight="1" x14ac:dyDescent="0.25">
      <c r="A50" s="57"/>
      <c r="B50" s="58"/>
      <c r="C50" s="58"/>
      <c r="D50" s="34" t="s">
        <v>85</v>
      </c>
      <c r="E50" s="34" t="s">
        <v>86</v>
      </c>
      <c r="F50" s="34" t="s">
        <v>85</v>
      </c>
      <c r="G50" s="34" t="s">
        <v>86</v>
      </c>
      <c r="H50" s="36"/>
    </row>
    <row r="51" spans="1:12" ht="22.5" customHeight="1" x14ac:dyDescent="0.25">
      <c r="A51" s="104" t="s">
        <v>150</v>
      </c>
      <c r="B51" s="196"/>
      <c r="C51" s="196"/>
      <c r="D51" s="35">
        <f>IF(D18="",0,(VLOOKUP(D18,Hárok1!C3:K36,7,FALSE)))</f>
        <v>0</v>
      </c>
      <c r="E51" s="35">
        <f>IF($D$21="nie",D51*0.2,0)</f>
        <v>0</v>
      </c>
      <c r="F51" s="35">
        <f>IF(D18="",0,(VLOOKUP(D18,Hárok1!C3:K36,9,FALSE)))</f>
        <v>0</v>
      </c>
      <c r="G51" s="35">
        <f>IF($D$21="nie",F51*0.2,0)</f>
        <v>0</v>
      </c>
      <c r="H51" s="36"/>
      <c r="I51" s="50"/>
    </row>
    <row r="52" spans="1:12" ht="28.5" customHeight="1" x14ac:dyDescent="0.25">
      <c r="A52" s="104" t="s">
        <v>151</v>
      </c>
      <c r="B52" s="196"/>
      <c r="C52" s="196"/>
      <c r="D52" s="35">
        <f>IF(D18="",0,(VLOOKUP(D18,Hárok1!C3:K36,7,FALSE)*0.07))</f>
        <v>0</v>
      </c>
      <c r="E52" s="35">
        <f>IF($D$21="nie",D52*0.2,0)</f>
        <v>0</v>
      </c>
      <c r="F52" s="35">
        <f>IF(D18="",0,(VLOOKUP(D18,Hárok1!C3:K36,9,FALSE)*0.07))</f>
        <v>0</v>
      </c>
      <c r="G52" s="35">
        <f>IF($D$21="nie",F52*0.2,0)</f>
        <v>0</v>
      </c>
      <c r="H52" s="36"/>
    </row>
    <row r="53" spans="1:12" ht="22.5" customHeight="1" thickBot="1" x14ac:dyDescent="0.3">
      <c r="A53" s="54"/>
      <c r="B53" s="55"/>
      <c r="C53" s="55"/>
      <c r="D53" s="55"/>
      <c r="E53" s="55"/>
      <c r="F53" s="55"/>
      <c r="G53" s="55"/>
      <c r="H53" s="56"/>
    </row>
    <row r="54" spans="1:12" ht="22.5" customHeight="1" thickBot="1" x14ac:dyDescent="0.35">
      <c r="A54" s="144" t="s">
        <v>147</v>
      </c>
      <c r="B54" s="145"/>
      <c r="C54" s="145"/>
      <c r="D54" s="145"/>
      <c r="E54" s="145"/>
      <c r="F54" s="145"/>
      <c r="G54" s="145"/>
      <c r="H54" s="146"/>
      <c r="I54" s="28"/>
      <c r="J54" s="28"/>
      <c r="K54" s="28"/>
      <c r="L54" s="28"/>
    </row>
    <row r="55" spans="1:12" ht="22.5" customHeight="1" x14ac:dyDescent="0.25">
      <c r="A55" s="29"/>
      <c r="B55" s="30"/>
      <c r="C55" s="30"/>
      <c r="D55" s="31"/>
      <c r="E55" s="31"/>
      <c r="F55" s="31"/>
      <c r="G55" s="31"/>
      <c r="H55" s="2"/>
      <c r="I55" s="28"/>
      <c r="J55" s="28"/>
      <c r="K55" s="28"/>
      <c r="L55" s="28"/>
    </row>
    <row r="56" spans="1:12" ht="36.75" customHeight="1" x14ac:dyDescent="0.25">
      <c r="A56" s="32"/>
      <c r="B56" s="33"/>
      <c r="C56" s="33"/>
      <c r="D56" s="130" t="s">
        <v>30</v>
      </c>
      <c r="E56" s="130"/>
      <c r="F56" s="130" t="s">
        <v>31</v>
      </c>
      <c r="G56" s="130"/>
      <c r="H56" s="1"/>
      <c r="I56" s="28"/>
      <c r="J56" s="28"/>
      <c r="K56" s="28"/>
      <c r="L56" s="28"/>
    </row>
    <row r="57" spans="1:12" ht="22.5" customHeight="1" x14ac:dyDescent="0.25">
      <c r="A57" s="104" t="s">
        <v>87</v>
      </c>
      <c r="B57" s="105"/>
      <c r="C57" s="105"/>
      <c r="D57" s="131">
        <f>D80</f>
        <v>0</v>
      </c>
      <c r="E57" s="131"/>
      <c r="F57" s="131">
        <f>F80</f>
        <v>0</v>
      </c>
      <c r="G57" s="131"/>
      <c r="H57" s="1"/>
      <c r="I57" s="28"/>
      <c r="J57" s="28"/>
      <c r="K57" s="28"/>
      <c r="L57" s="28"/>
    </row>
    <row r="58" spans="1:12" ht="22.5" customHeight="1" x14ac:dyDescent="0.25">
      <c r="A58" s="32"/>
      <c r="B58" s="33"/>
      <c r="C58" s="33"/>
      <c r="D58" s="34" t="s">
        <v>85</v>
      </c>
      <c r="E58" s="34" t="s">
        <v>86</v>
      </c>
      <c r="F58" s="34" t="s">
        <v>85</v>
      </c>
      <c r="G58" s="34" t="s">
        <v>86</v>
      </c>
      <c r="H58" s="1"/>
      <c r="I58" s="28"/>
      <c r="J58" s="28"/>
      <c r="K58" s="28"/>
      <c r="L58" s="28"/>
    </row>
    <row r="59" spans="1:12" ht="37.5" customHeight="1" x14ac:dyDescent="0.25">
      <c r="A59" s="104" t="s">
        <v>81</v>
      </c>
      <c r="B59" s="105"/>
      <c r="C59" s="105"/>
      <c r="D59" s="35">
        <f>D80*D81</f>
        <v>0</v>
      </c>
      <c r="E59" s="35">
        <f>IF($D$21="nie",D59*0.2,0)</f>
        <v>0</v>
      </c>
      <c r="F59" s="35">
        <f>F80*F81</f>
        <v>0</v>
      </c>
      <c r="G59" s="35">
        <f>IF($D$21="nie",F59*0.2,0)</f>
        <v>0</v>
      </c>
      <c r="H59" s="36"/>
      <c r="I59" s="28"/>
      <c r="J59" s="28"/>
      <c r="K59" s="28"/>
      <c r="L59" s="28"/>
    </row>
    <row r="60" spans="1:12" ht="36" customHeight="1" x14ac:dyDescent="0.25">
      <c r="A60" s="104" t="s">
        <v>82</v>
      </c>
      <c r="B60" s="105"/>
      <c r="C60" s="105"/>
      <c r="D60" s="35">
        <f>D59*0.07</f>
        <v>0</v>
      </c>
      <c r="E60" s="35">
        <f>IF($D$21="nie",D60*0.2,0)</f>
        <v>0</v>
      </c>
      <c r="F60" s="35">
        <f>F59*0.07</f>
        <v>0</v>
      </c>
      <c r="G60" s="35">
        <f>IF($D$21="nie",F60*0.2,0)</f>
        <v>0</v>
      </c>
      <c r="H60" s="36"/>
      <c r="I60" s="28"/>
      <c r="J60" s="28"/>
      <c r="K60" s="28"/>
      <c r="L60" s="28"/>
    </row>
    <row r="61" spans="1:12" ht="36" customHeight="1" thickBot="1" x14ac:dyDescent="0.3">
      <c r="A61" s="37"/>
      <c r="B61" s="38"/>
      <c r="C61" s="38"/>
      <c r="D61" s="38"/>
      <c r="E61" s="38"/>
      <c r="F61" s="38"/>
      <c r="G61" s="38"/>
      <c r="H61" s="39"/>
      <c r="I61" s="28"/>
      <c r="J61" s="28"/>
      <c r="K61" s="28"/>
      <c r="L61" s="28"/>
    </row>
    <row r="62" spans="1:12" ht="27" customHeight="1" thickBot="1" x14ac:dyDescent="0.35">
      <c r="A62" s="121" t="s">
        <v>148</v>
      </c>
      <c r="B62" s="122"/>
      <c r="C62" s="122"/>
      <c r="D62" s="122"/>
      <c r="E62" s="122"/>
      <c r="F62" s="122"/>
      <c r="G62" s="122"/>
      <c r="H62" s="123"/>
      <c r="I62" s="28"/>
      <c r="J62" s="28"/>
      <c r="K62" s="28"/>
      <c r="L62" s="28"/>
    </row>
    <row r="63" spans="1:12" ht="19.5" customHeight="1" x14ac:dyDescent="0.25">
      <c r="A63" s="29"/>
      <c r="B63" s="30"/>
      <c r="C63" s="30"/>
      <c r="D63" s="31"/>
      <c r="E63" s="31"/>
      <c r="F63" s="31"/>
      <c r="G63" s="31"/>
      <c r="H63" s="2"/>
      <c r="I63" s="28"/>
      <c r="J63" s="28"/>
      <c r="K63" s="28"/>
      <c r="L63" s="28"/>
    </row>
    <row r="64" spans="1:12" ht="36" customHeight="1" x14ac:dyDescent="0.25">
      <c r="A64" s="32"/>
      <c r="B64" s="33"/>
      <c r="C64" s="33"/>
      <c r="D64" s="130" t="s">
        <v>30</v>
      </c>
      <c r="E64" s="130"/>
      <c r="F64" s="130" t="s">
        <v>31</v>
      </c>
      <c r="G64" s="130"/>
      <c r="H64" s="36"/>
      <c r="I64" s="28"/>
      <c r="J64" s="28"/>
      <c r="K64" s="28"/>
      <c r="L64" s="28"/>
    </row>
    <row r="65" spans="1:12" ht="22.5" customHeight="1" x14ac:dyDescent="0.25">
      <c r="A65" s="104" t="s">
        <v>88</v>
      </c>
      <c r="B65" s="105"/>
      <c r="C65" s="105"/>
      <c r="D65" s="131">
        <f>COUNTIFS(E87:E1048576,Hárok1!C52)</f>
        <v>0</v>
      </c>
      <c r="E65" s="131"/>
      <c r="F65" s="131">
        <f>COUNTIFS(E87:E1048576,Hárok1!C53)</f>
        <v>0</v>
      </c>
      <c r="G65" s="131"/>
      <c r="H65" s="36"/>
      <c r="I65" s="28"/>
      <c r="J65" s="28"/>
      <c r="K65" s="28"/>
      <c r="L65" s="28"/>
    </row>
    <row r="66" spans="1:12" ht="22.5" customHeight="1" x14ac:dyDescent="0.25">
      <c r="A66" s="32"/>
      <c r="B66" s="33"/>
      <c r="C66" s="33"/>
      <c r="D66" s="34" t="s">
        <v>85</v>
      </c>
      <c r="E66" s="34" t="s">
        <v>86</v>
      </c>
      <c r="F66" s="34" t="s">
        <v>85</v>
      </c>
      <c r="G66" s="34" t="s">
        <v>86</v>
      </c>
      <c r="H66" s="36"/>
    </row>
    <row r="67" spans="1:12" ht="37.5" customHeight="1" x14ac:dyDescent="0.25">
      <c r="A67" s="104" t="s">
        <v>89</v>
      </c>
      <c r="B67" s="105"/>
      <c r="C67" s="105"/>
      <c r="D67" s="35">
        <f>SUMIFS(F87:F1048576,E87:E1048576,Hárok1!C52)</f>
        <v>0</v>
      </c>
      <c r="E67" s="35">
        <f>IF($D$21="nie",D67*0.2,0)</f>
        <v>0</v>
      </c>
      <c r="F67" s="35">
        <f>SUMIFS(F87:F1048576,E87:E1048576,Hárok1!C53)</f>
        <v>0</v>
      </c>
      <c r="G67" s="35">
        <f>IF($D$21="nie",F67*0.2,0)</f>
        <v>0</v>
      </c>
      <c r="H67" s="36"/>
    </row>
    <row r="68" spans="1:12" ht="36" customHeight="1" x14ac:dyDescent="0.25">
      <c r="A68" s="104" t="s">
        <v>112</v>
      </c>
      <c r="B68" s="105"/>
      <c r="C68" s="105"/>
      <c r="D68" s="35">
        <f>0.07*D67</f>
        <v>0</v>
      </c>
      <c r="E68" s="35">
        <f>0.07*E67</f>
        <v>0</v>
      </c>
      <c r="F68" s="35">
        <f>0.07*F67</f>
        <v>0</v>
      </c>
      <c r="G68" s="35">
        <f>0.07*G67</f>
        <v>0</v>
      </c>
      <c r="H68" s="36"/>
    </row>
    <row r="69" spans="1:12" ht="22.5" customHeight="1" thickBot="1" x14ac:dyDescent="0.3">
      <c r="A69" s="37"/>
      <c r="B69" s="38"/>
      <c r="C69" s="38"/>
      <c r="D69" s="38"/>
      <c r="E69" s="38"/>
      <c r="F69" s="38"/>
      <c r="G69" s="38"/>
      <c r="H69" s="39"/>
    </row>
    <row r="70" spans="1:12" ht="22.5" customHeight="1" thickBot="1" x14ac:dyDescent="0.35">
      <c r="A70" s="124" t="s">
        <v>113</v>
      </c>
      <c r="B70" s="125"/>
      <c r="C70" s="125"/>
      <c r="D70" s="125"/>
      <c r="E70" s="125"/>
      <c r="F70" s="125"/>
      <c r="G70" s="125"/>
      <c r="H70" s="126"/>
    </row>
    <row r="71" spans="1:12" ht="25.5" customHeight="1" thickBot="1" x14ac:dyDescent="0.3">
      <c r="A71" s="195" t="s">
        <v>155</v>
      </c>
      <c r="B71" s="135"/>
      <c r="C71" s="135"/>
      <c r="D71" s="135"/>
      <c r="E71" s="135"/>
      <c r="F71" s="135"/>
      <c r="G71" s="135"/>
      <c r="H71" s="136"/>
    </row>
    <row r="72" spans="1:12" ht="25.5" customHeight="1" x14ac:dyDescent="0.25">
      <c r="A72" s="40"/>
      <c r="B72" s="41"/>
      <c r="C72" s="41"/>
      <c r="D72" s="41"/>
      <c r="E72" s="41"/>
      <c r="F72" s="41"/>
      <c r="G72" s="41"/>
      <c r="H72" s="42"/>
    </row>
    <row r="73" spans="1:12" ht="18" customHeight="1" x14ac:dyDescent="0.25">
      <c r="A73" s="60"/>
      <c r="B73" s="59"/>
      <c r="C73" s="59"/>
      <c r="D73" s="197" t="s">
        <v>152</v>
      </c>
      <c r="E73" s="197"/>
      <c r="F73" s="197"/>
      <c r="G73" s="197"/>
      <c r="H73" s="12"/>
    </row>
    <row r="74" spans="1:12" ht="22.5" customHeight="1" x14ac:dyDescent="0.25">
      <c r="A74" s="138" t="s">
        <v>153</v>
      </c>
      <c r="B74" s="139"/>
      <c r="C74" s="140"/>
      <c r="D74" s="140"/>
      <c r="E74" s="140"/>
      <c r="F74" s="140"/>
      <c r="G74" s="140"/>
      <c r="H74" s="12"/>
    </row>
    <row r="75" spans="1:12" ht="22.5" customHeight="1" x14ac:dyDescent="0.25">
      <c r="A75" s="138" t="s">
        <v>154</v>
      </c>
      <c r="B75" s="139"/>
      <c r="C75" s="140"/>
      <c r="D75" s="140"/>
      <c r="E75" s="140"/>
      <c r="F75" s="140"/>
      <c r="G75" s="140"/>
      <c r="H75" s="12"/>
    </row>
    <row r="76" spans="1:12" ht="22.5" customHeight="1" thickBot="1" x14ac:dyDescent="0.3">
      <c r="A76" s="63"/>
      <c r="B76" s="64"/>
      <c r="C76" s="64"/>
      <c r="D76" s="61"/>
      <c r="E76" s="61"/>
      <c r="F76" s="61"/>
      <c r="G76" s="61"/>
      <c r="H76" s="62"/>
    </row>
    <row r="77" spans="1:12" ht="17.25" customHeight="1" thickBot="1" x14ac:dyDescent="0.35">
      <c r="A77" s="121" t="s">
        <v>114</v>
      </c>
      <c r="B77" s="122"/>
      <c r="C77" s="122"/>
      <c r="D77" s="122"/>
      <c r="E77" s="122"/>
      <c r="F77" s="122"/>
      <c r="G77" s="122"/>
      <c r="H77" s="123"/>
      <c r="I77" s="28"/>
      <c r="J77" s="28"/>
      <c r="K77" s="28"/>
      <c r="L77" s="28"/>
    </row>
    <row r="78" spans="1:12" ht="64.5" customHeight="1" thickBot="1" x14ac:dyDescent="0.3">
      <c r="A78" s="134" t="s">
        <v>168</v>
      </c>
      <c r="B78" s="135"/>
      <c r="C78" s="135"/>
      <c r="D78" s="135"/>
      <c r="E78" s="135"/>
      <c r="F78" s="135"/>
      <c r="G78" s="135"/>
      <c r="H78" s="136"/>
      <c r="I78" s="28"/>
      <c r="J78" s="28"/>
      <c r="K78" s="28"/>
      <c r="L78" s="28"/>
    </row>
    <row r="79" spans="1:12" ht="22.5" customHeight="1" x14ac:dyDescent="0.25">
      <c r="A79" s="40"/>
      <c r="B79" s="41"/>
      <c r="C79" s="41"/>
      <c r="D79" s="177" t="s">
        <v>30</v>
      </c>
      <c r="E79" s="177"/>
      <c r="F79" s="177" t="s">
        <v>31</v>
      </c>
      <c r="G79" s="177"/>
      <c r="H79" s="42"/>
      <c r="I79" s="28"/>
      <c r="J79" s="28"/>
      <c r="K79" s="28"/>
      <c r="L79" s="28"/>
    </row>
    <row r="80" spans="1:12" ht="35.25" customHeight="1" x14ac:dyDescent="0.25">
      <c r="A80" s="104" t="s">
        <v>80</v>
      </c>
      <c r="B80" s="105"/>
      <c r="C80" s="105"/>
      <c r="D80" s="178"/>
      <c r="E80" s="178"/>
      <c r="F80" s="178"/>
      <c r="G80" s="178"/>
      <c r="H80" s="1"/>
      <c r="I80" s="28"/>
      <c r="J80" s="28"/>
      <c r="K80" s="28"/>
      <c r="L80" s="28"/>
    </row>
    <row r="81" spans="1:12" ht="35.25" customHeight="1" x14ac:dyDescent="0.25">
      <c r="A81" s="104" t="s">
        <v>84</v>
      </c>
      <c r="B81" s="105"/>
      <c r="C81" s="105"/>
      <c r="D81" s="137"/>
      <c r="E81" s="137"/>
      <c r="F81" s="137"/>
      <c r="G81" s="137"/>
      <c r="H81" s="1"/>
      <c r="I81" s="28"/>
      <c r="J81" s="28"/>
      <c r="K81" s="28"/>
      <c r="L81" s="28"/>
    </row>
    <row r="82" spans="1:12" ht="22.5" customHeight="1" thickBot="1" x14ac:dyDescent="0.3">
      <c r="A82" s="32"/>
      <c r="B82" s="33"/>
      <c r="C82" s="33"/>
      <c r="D82" s="33"/>
      <c r="E82" s="43"/>
      <c r="F82" s="44"/>
      <c r="G82" s="43"/>
      <c r="H82" s="1"/>
      <c r="I82" s="28"/>
      <c r="J82" s="28"/>
      <c r="K82" s="28"/>
      <c r="L82" s="28"/>
    </row>
    <row r="83" spans="1:12" ht="22.5" customHeight="1" thickBot="1" x14ac:dyDescent="0.35">
      <c r="A83" s="121" t="s">
        <v>115</v>
      </c>
      <c r="B83" s="122"/>
      <c r="C83" s="122"/>
      <c r="D83" s="122"/>
      <c r="E83" s="122"/>
      <c r="F83" s="122"/>
      <c r="G83" s="122"/>
      <c r="H83" s="123"/>
      <c r="I83" s="28"/>
      <c r="J83" s="28"/>
      <c r="K83" s="28"/>
      <c r="L83" s="28"/>
    </row>
    <row r="84" spans="1:12" ht="142.5" customHeight="1" thickBot="1" x14ac:dyDescent="0.3">
      <c r="A84" s="134" t="s">
        <v>145</v>
      </c>
      <c r="B84" s="135"/>
      <c r="C84" s="135"/>
      <c r="D84" s="135"/>
      <c r="E84" s="135"/>
      <c r="F84" s="135"/>
      <c r="G84" s="135"/>
      <c r="H84" s="136"/>
      <c r="I84" s="28"/>
      <c r="J84" s="28"/>
      <c r="K84" s="28"/>
      <c r="L84" s="28"/>
    </row>
    <row r="85" spans="1:12" ht="45" customHeight="1" x14ac:dyDescent="0.25">
      <c r="A85" s="45" t="s">
        <v>95</v>
      </c>
      <c r="B85" s="46" t="s">
        <v>94</v>
      </c>
      <c r="C85" s="132" t="s">
        <v>83</v>
      </c>
      <c r="D85" s="133"/>
      <c r="E85" s="45" t="s">
        <v>91</v>
      </c>
      <c r="F85" s="45" t="s">
        <v>146</v>
      </c>
      <c r="G85" s="132" t="s">
        <v>90</v>
      </c>
      <c r="H85" s="133"/>
    </row>
    <row r="86" spans="1:12" x14ac:dyDescent="0.25">
      <c r="A86" s="47" t="s">
        <v>99</v>
      </c>
      <c r="B86" s="47" t="s">
        <v>96</v>
      </c>
      <c r="C86" s="129" t="s">
        <v>97</v>
      </c>
      <c r="D86" s="128"/>
      <c r="E86" s="47" t="s">
        <v>93</v>
      </c>
      <c r="F86" s="48">
        <v>0</v>
      </c>
      <c r="G86" s="127" t="s">
        <v>98</v>
      </c>
      <c r="H86" s="128"/>
    </row>
    <row r="87" spans="1:12" x14ac:dyDescent="0.25">
      <c r="A87" s="49" t="str">
        <f>CONCATENATE(J87,".")</f>
        <v>1.</v>
      </c>
      <c r="B87" s="52"/>
      <c r="C87" s="119"/>
      <c r="D87" s="120"/>
      <c r="E87" s="52"/>
      <c r="F87" s="53"/>
      <c r="G87" s="119"/>
      <c r="H87" s="120"/>
      <c r="I87" s="3">
        <f>IF(E87="",0,IF(E87=Hárok1!$C$52,Hárok1!$D$52,Hárok1!$D$53))</f>
        <v>0</v>
      </c>
      <c r="J87" s="3">
        <v>1</v>
      </c>
    </row>
    <row r="88" spans="1:12" x14ac:dyDescent="0.25">
      <c r="A88" s="49" t="str">
        <f t="shared" ref="A88:A151" si="1">CONCATENATE(J88,".")</f>
        <v>2.</v>
      </c>
      <c r="B88" s="52"/>
      <c r="C88" s="119"/>
      <c r="D88" s="120"/>
      <c r="E88" s="52"/>
      <c r="F88" s="53"/>
      <c r="G88" s="119"/>
      <c r="H88" s="120"/>
      <c r="I88" s="3">
        <f>IF(E88="",0,IF(E88=Hárok1!$C$52,Hárok1!$D$52,Hárok1!$D$53))</f>
        <v>0</v>
      </c>
      <c r="J88" s="3">
        <v>2</v>
      </c>
    </row>
    <row r="89" spans="1:12" x14ac:dyDescent="0.25">
      <c r="A89" s="49" t="str">
        <f t="shared" si="1"/>
        <v>3.</v>
      </c>
      <c r="B89" s="52"/>
      <c r="C89" s="119"/>
      <c r="D89" s="120"/>
      <c r="E89" s="52"/>
      <c r="F89" s="53"/>
      <c r="G89" s="119"/>
      <c r="H89" s="120"/>
      <c r="I89" s="3">
        <f>IF(E89="",0,IF(E89=Hárok1!$C$52,Hárok1!$D$52,Hárok1!$D$53))</f>
        <v>0</v>
      </c>
      <c r="J89" s="3">
        <v>3</v>
      </c>
    </row>
    <row r="90" spans="1:12" x14ac:dyDescent="0.25">
      <c r="A90" s="49" t="str">
        <f t="shared" si="1"/>
        <v>4.</v>
      </c>
      <c r="B90" s="52"/>
      <c r="C90" s="119"/>
      <c r="D90" s="120"/>
      <c r="E90" s="52"/>
      <c r="F90" s="53"/>
      <c r="G90" s="119"/>
      <c r="H90" s="120"/>
      <c r="I90" s="3">
        <f>IF(E90="",0,IF(E90=Hárok1!$C$52,Hárok1!$D$52,Hárok1!$D$53))</f>
        <v>0</v>
      </c>
      <c r="J90" s="3">
        <v>4</v>
      </c>
    </row>
    <row r="91" spans="1:12" x14ac:dyDescent="0.25">
      <c r="A91" s="49" t="str">
        <f t="shared" si="1"/>
        <v>5.</v>
      </c>
      <c r="B91" s="52"/>
      <c r="C91" s="119"/>
      <c r="D91" s="120"/>
      <c r="E91" s="52"/>
      <c r="F91" s="53"/>
      <c r="G91" s="119"/>
      <c r="H91" s="120"/>
      <c r="I91" s="3">
        <f>IF(E91="",0,IF(E91=Hárok1!$C$52,Hárok1!$D$52,Hárok1!$D$53))</f>
        <v>0</v>
      </c>
      <c r="J91" s="3">
        <v>5</v>
      </c>
    </row>
    <row r="92" spans="1:12" x14ac:dyDescent="0.25">
      <c r="A92" s="49" t="str">
        <f t="shared" si="1"/>
        <v>6.</v>
      </c>
      <c r="B92" s="52"/>
      <c r="C92" s="119"/>
      <c r="D92" s="120"/>
      <c r="E92" s="52"/>
      <c r="F92" s="53"/>
      <c r="G92" s="119"/>
      <c r="H92" s="120"/>
      <c r="I92" s="3">
        <f>IF(E92="",0,IF(E92=Hárok1!$C$52,Hárok1!$D$52,Hárok1!$D$53))</f>
        <v>0</v>
      </c>
      <c r="J92" s="3">
        <v>6</v>
      </c>
    </row>
    <row r="93" spans="1:12" x14ac:dyDescent="0.25">
      <c r="A93" s="49" t="str">
        <f t="shared" si="1"/>
        <v>7.</v>
      </c>
      <c r="B93" s="52"/>
      <c r="C93" s="119"/>
      <c r="D93" s="120"/>
      <c r="E93" s="52"/>
      <c r="F93" s="53"/>
      <c r="G93" s="119"/>
      <c r="H93" s="120"/>
      <c r="I93" s="3">
        <f>IF(E93="",0,IF(E93=Hárok1!$C$52,Hárok1!$D$52,Hárok1!$D$53))</f>
        <v>0</v>
      </c>
      <c r="J93" s="3">
        <v>7</v>
      </c>
    </row>
    <row r="94" spans="1:12" x14ac:dyDescent="0.25">
      <c r="A94" s="49" t="str">
        <f t="shared" si="1"/>
        <v>8.</v>
      </c>
      <c r="B94" s="52"/>
      <c r="C94" s="119"/>
      <c r="D94" s="120"/>
      <c r="E94" s="52"/>
      <c r="F94" s="53"/>
      <c r="G94" s="119"/>
      <c r="H94" s="120"/>
      <c r="I94" s="3">
        <f>IF(E94="",0,IF(E94=Hárok1!$C$52,Hárok1!$D$52,Hárok1!$D$53))</f>
        <v>0</v>
      </c>
      <c r="J94" s="3">
        <v>8</v>
      </c>
    </row>
    <row r="95" spans="1:12" x14ac:dyDescent="0.25">
      <c r="A95" s="49" t="str">
        <f t="shared" si="1"/>
        <v>9.</v>
      </c>
      <c r="B95" s="52"/>
      <c r="C95" s="119"/>
      <c r="D95" s="120"/>
      <c r="E95" s="52"/>
      <c r="F95" s="53"/>
      <c r="G95" s="119"/>
      <c r="H95" s="120"/>
      <c r="I95" s="3">
        <f>IF(E95="",0,IF(E95=Hárok1!$C$52,Hárok1!$D$52,Hárok1!$D$53))</f>
        <v>0</v>
      </c>
      <c r="J95" s="3">
        <v>9</v>
      </c>
    </row>
    <row r="96" spans="1:12" x14ac:dyDescent="0.25">
      <c r="A96" s="49" t="str">
        <f t="shared" si="1"/>
        <v>10.</v>
      </c>
      <c r="B96" s="52"/>
      <c r="C96" s="119"/>
      <c r="D96" s="120"/>
      <c r="E96" s="52"/>
      <c r="F96" s="53"/>
      <c r="G96" s="119"/>
      <c r="H96" s="120"/>
      <c r="I96" s="3">
        <f>IF(E96="",0,IF(E96=Hárok1!$C$52,Hárok1!$D$52,Hárok1!$D$53))</f>
        <v>0</v>
      </c>
      <c r="J96" s="3">
        <v>10</v>
      </c>
    </row>
    <row r="97" spans="1:10" x14ac:dyDescent="0.25">
      <c r="A97" s="49" t="str">
        <f t="shared" si="1"/>
        <v>11.</v>
      </c>
      <c r="B97" s="52"/>
      <c r="C97" s="119"/>
      <c r="D97" s="120"/>
      <c r="E97" s="52"/>
      <c r="F97" s="53"/>
      <c r="G97" s="119"/>
      <c r="H97" s="120"/>
      <c r="I97" s="3">
        <f>IF(E97="",0,IF(E97=Hárok1!$C$52,Hárok1!$D$52,Hárok1!$D$53))</f>
        <v>0</v>
      </c>
      <c r="J97" s="3">
        <v>11</v>
      </c>
    </row>
    <row r="98" spans="1:10" x14ac:dyDescent="0.25">
      <c r="A98" s="49" t="str">
        <f t="shared" si="1"/>
        <v>12.</v>
      </c>
      <c r="B98" s="52"/>
      <c r="C98" s="119"/>
      <c r="D98" s="120"/>
      <c r="E98" s="52"/>
      <c r="F98" s="53"/>
      <c r="G98" s="119"/>
      <c r="H98" s="120"/>
      <c r="I98" s="3">
        <f>IF(E98="",0,IF(E98=Hárok1!$C$52,Hárok1!$D$52,Hárok1!$D$53))</f>
        <v>0</v>
      </c>
      <c r="J98" s="3">
        <v>12</v>
      </c>
    </row>
    <row r="99" spans="1:10" x14ac:dyDescent="0.25">
      <c r="A99" s="49" t="str">
        <f t="shared" si="1"/>
        <v>13.</v>
      </c>
      <c r="B99" s="52"/>
      <c r="C99" s="119"/>
      <c r="D99" s="120"/>
      <c r="E99" s="52"/>
      <c r="F99" s="53"/>
      <c r="G99" s="119"/>
      <c r="H99" s="120"/>
      <c r="I99" s="3">
        <f>IF(E99="",0,IF(E99=Hárok1!$C$52,Hárok1!$D$52,Hárok1!$D$53))</f>
        <v>0</v>
      </c>
      <c r="J99" s="3">
        <v>13</v>
      </c>
    </row>
    <row r="100" spans="1:10" x14ac:dyDescent="0.25">
      <c r="A100" s="49" t="str">
        <f t="shared" si="1"/>
        <v>14.</v>
      </c>
      <c r="B100" s="52"/>
      <c r="C100" s="119"/>
      <c r="D100" s="120"/>
      <c r="E100" s="52"/>
      <c r="F100" s="53"/>
      <c r="G100" s="119"/>
      <c r="H100" s="120"/>
      <c r="I100" s="3">
        <f>IF(E100="",0,IF(E100=Hárok1!$C$52,Hárok1!$D$52,Hárok1!$D$53))</f>
        <v>0</v>
      </c>
      <c r="J100" s="3">
        <v>14</v>
      </c>
    </row>
    <row r="101" spans="1:10" x14ac:dyDescent="0.25">
      <c r="A101" s="49" t="str">
        <f t="shared" si="1"/>
        <v>15.</v>
      </c>
      <c r="B101" s="52"/>
      <c r="C101" s="119"/>
      <c r="D101" s="120"/>
      <c r="E101" s="52"/>
      <c r="F101" s="53"/>
      <c r="G101" s="119"/>
      <c r="H101" s="120"/>
      <c r="I101" s="3">
        <f>IF(E101="",0,IF(E101=Hárok1!$C$52,Hárok1!$D$52,Hárok1!$D$53))</f>
        <v>0</v>
      </c>
      <c r="J101" s="3">
        <v>15</v>
      </c>
    </row>
    <row r="102" spans="1:10" x14ac:dyDescent="0.25">
      <c r="A102" s="49" t="str">
        <f t="shared" si="1"/>
        <v>16.</v>
      </c>
      <c r="B102" s="52"/>
      <c r="C102" s="119"/>
      <c r="D102" s="120"/>
      <c r="E102" s="52"/>
      <c r="F102" s="53"/>
      <c r="G102" s="119"/>
      <c r="H102" s="120"/>
      <c r="I102" s="3">
        <f>IF(E102="",0,IF(E102=Hárok1!$C$52,Hárok1!$D$52,Hárok1!$D$53))</f>
        <v>0</v>
      </c>
      <c r="J102" s="3">
        <v>16</v>
      </c>
    </row>
    <row r="103" spans="1:10" x14ac:dyDescent="0.25">
      <c r="A103" s="49" t="str">
        <f t="shared" si="1"/>
        <v>17.</v>
      </c>
      <c r="B103" s="52"/>
      <c r="C103" s="119"/>
      <c r="D103" s="120"/>
      <c r="E103" s="52"/>
      <c r="F103" s="53"/>
      <c r="G103" s="119"/>
      <c r="H103" s="120"/>
      <c r="I103" s="3">
        <f>IF(E103="",0,IF(E103=Hárok1!$C$52,Hárok1!$D$52,Hárok1!$D$53))</f>
        <v>0</v>
      </c>
      <c r="J103" s="3">
        <v>17</v>
      </c>
    </row>
    <row r="104" spans="1:10" x14ac:dyDescent="0.25">
      <c r="A104" s="49" t="str">
        <f t="shared" si="1"/>
        <v>18.</v>
      </c>
      <c r="B104" s="52"/>
      <c r="C104" s="119"/>
      <c r="D104" s="120"/>
      <c r="E104" s="52"/>
      <c r="F104" s="53"/>
      <c r="G104" s="119"/>
      <c r="H104" s="120"/>
      <c r="I104" s="3">
        <f>IF(E104="",0,IF(E104=Hárok1!$C$52,Hárok1!$D$52,Hárok1!$D$53))</f>
        <v>0</v>
      </c>
      <c r="J104" s="3">
        <v>18</v>
      </c>
    </row>
    <row r="105" spans="1:10" x14ac:dyDescent="0.25">
      <c r="A105" s="49" t="str">
        <f t="shared" si="1"/>
        <v>19.</v>
      </c>
      <c r="B105" s="52"/>
      <c r="C105" s="119"/>
      <c r="D105" s="120"/>
      <c r="E105" s="52"/>
      <c r="F105" s="53"/>
      <c r="G105" s="119"/>
      <c r="H105" s="120"/>
      <c r="I105" s="3">
        <f>IF(E105="",0,IF(E105=Hárok1!$C$52,Hárok1!$D$52,Hárok1!$D$53))</f>
        <v>0</v>
      </c>
      <c r="J105" s="3">
        <v>19</v>
      </c>
    </row>
    <row r="106" spans="1:10" x14ac:dyDescent="0.25">
      <c r="A106" s="49" t="str">
        <f t="shared" si="1"/>
        <v>20.</v>
      </c>
      <c r="B106" s="52"/>
      <c r="C106" s="119"/>
      <c r="D106" s="120"/>
      <c r="E106" s="52"/>
      <c r="F106" s="53"/>
      <c r="G106" s="119"/>
      <c r="H106" s="120"/>
      <c r="I106" s="3">
        <f>IF(E106="",0,IF(E106=Hárok1!$C$52,Hárok1!$D$52,Hárok1!$D$53))</f>
        <v>0</v>
      </c>
      <c r="J106" s="3">
        <v>20</v>
      </c>
    </row>
    <row r="107" spans="1:10" x14ac:dyDescent="0.25">
      <c r="A107" s="49" t="str">
        <f t="shared" si="1"/>
        <v>21.</v>
      </c>
      <c r="B107" s="52"/>
      <c r="C107" s="119"/>
      <c r="D107" s="120"/>
      <c r="E107" s="52"/>
      <c r="F107" s="53"/>
      <c r="G107" s="119"/>
      <c r="H107" s="120"/>
      <c r="I107" s="3">
        <f>IF(E107="",0,IF(E107=Hárok1!$C$52,Hárok1!$D$52,Hárok1!$D$53))</f>
        <v>0</v>
      </c>
      <c r="J107" s="3">
        <v>21</v>
      </c>
    </row>
    <row r="108" spans="1:10" x14ac:dyDescent="0.25">
      <c r="A108" s="49" t="str">
        <f t="shared" si="1"/>
        <v>22.</v>
      </c>
      <c r="B108" s="52"/>
      <c r="C108" s="119"/>
      <c r="D108" s="120"/>
      <c r="E108" s="52"/>
      <c r="F108" s="53"/>
      <c r="G108" s="119"/>
      <c r="H108" s="120"/>
      <c r="I108" s="3">
        <f>IF(E108="",0,IF(E108=Hárok1!$C$52,Hárok1!$D$52,Hárok1!$D$53))</f>
        <v>0</v>
      </c>
      <c r="J108" s="3">
        <v>22</v>
      </c>
    </row>
    <row r="109" spans="1:10" x14ac:dyDescent="0.25">
      <c r="A109" s="49" t="str">
        <f t="shared" si="1"/>
        <v>23.</v>
      </c>
      <c r="B109" s="52"/>
      <c r="C109" s="119"/>
      <c r="D109" s="120"/>
      <c r="E109" s="52"/>
      <c r="F109" s="53"/>
      <c r="G109" s="119"/>
      <c r="H109" s="120"/>
      <c r="I109" s="3">
        <f>IF(E109="",0,IF(E109=Hárok1!$C$52,Hárok1!$D$52,Hárok1!$D$53))</f>
        <v>0</v>
      </c>
      <c r="J109" s="3">
        <v>23</v>
      </c>
    </row>
    <row r="110" spans="1:10" x14ac:dyDescent="0.25">
      <c r="A110" s="49" t="str">
        <f t="shared" si="1"/>
        <v>24.</v>
      </c>
      <c r="B110" s="52"/>
      <c r="C110" s="119"/>
      <c r="D110" s="120"/>
      <c r="E110" s="52"/>
      <c r="F110" s="53"/>
      <c r="G110" s="119"/>
      <c r="H110" s="120"/>
      <c r="I110" s="3">
        <f>IF(E110="",0,IF(E110=Hárok1!$C$52,Hárok1!$D$52,Hárok1!$D$53))</f>
        <v>0</v>
      </c>
      <c r="J110" s="3">
        <v>24</v>
      </c>
    </row>
    <row r="111" spans="1:10" x14ac:dyDescent="0.25">
      <c r="A111" s="49" t="str">
        <f t="shared" si="1"/>
        <v>25.</v>
      </c>
      <c r="B111" s="52"/>
      <c r="C111" s="119"/>
      <c r="D111" s="120"/>
      <c r="E111" s="52"/>
      <c r="F111" s="53"/>
      <c r="G111" s="119"/>
      <c r="H111" s="120"/>
      <c r="I111" s="3">
        <f>IF(E111="",0,IF(E111=Hárok1!$C$52,Hárok1!$D$52,Hárok1!$D$53))</f>
        <v>0</v>
      </c>
      <c r="J111" s="3">
        <v>25</v>
      </c>
    </row>
    <row r="112" spans="1:10" x14ac:dyDescent="0.25">
      <c r="A112" s="49" t="str">
        <f t="shared" si="1"/>
        <v>26.</v>
      </c>
      <c r="B112" s="52"/>
      <c r="C112" s="119"/>
      <c r="D112" s="120"/>
      <c r="E112" s="52"/>
      <c r="F112" s="53"/>
      <c r="G112" s="119"/>
      <c r="H112" s="120"/>
      <c r="I112" s="3">
        <f>IF(E112="",0,IF(E112=Hárok1!$C$52,Hárok1!$D$52,Hárok1!$D$53))</f>
        <v>0</v>
      </c>
      <c r="J112" s="3">
        <v>26</v>
      </c>
    </row>
    <row r="113" spans="1:10" x14ac:dyDescent="0.25">
      <c r="A113" s="49" t="str">
        <f t="shared" si="1"/>
        <v>27.</v>
      </c>
      <c r="B113" s="52"/>
      <c r="C113" s="119"/>
      <c r="D113" s="120"/>
      <c r="E113" s="52"/>
      <c r="F113" s="53"/>
      <c r="G113" s="119"/>
      <c r="H113" s="120"/>
      <c r="I113" s="3">
        <f>IF(E113="",0,IF(E113=Hárok1!$C$52,Hárok1!$D$52,Hárok1!$D$53))</f>
        <v>0</v>
      </c>
      <c r="J113" s="3">
        <v>27</v>
      </c>
    </row>
    <row r="114" spans="1:10" x14ac:dyDescent="0.25">
      <c r="A114" s="49" t="str">
        <f t="shared" si="1"/>
        <v>28.</v>
      </c>
      <c r="B114" s="52"/>
      <c r="C114" s="119"/>
      <c r="D114" s="120"/>
      <c r="E114" s="52"/>
      <c r="F114" s="53"/>
      <c r="G114" s="119"/>
      <c r="H114" s="120"/>
      <c r="I114" s="3">
        <f>IF(E114="",0,IF(E114=Hárok1!$C$52,Hárok1!$D$52,Hárok1!$D$53))</f>
        <v>0</v>
      </c>
      <c r="J114" s="3">
        <v>28</v>
      </c>
    </row>
    <row r="115" spans="1:10" x14ac:dyDescent="0.25">
      <c r="A115" s="49" t="str">
        <f t="shared" si="1"/>
        <v>29.</v>
      </c>
      <c r="B115" s="52"/>
      <c r="C115" s="119"/>
      <c r="D115" s="120"/>
      <c r="E115" s="52"/>
      <c r="F115" s="53"/>
      <c r="G115" s="119"/>
      <c r="H115" s="120"/>
      <c r="I115" s="3">
        <f>IF(E115="",0,IF(E115=Hárok1!$C$52,Hárok1!$D$52,Hárok1!$D$53))</f>
        <v>0</v>
      </c>
      <c r="J115" s="3">
        <v>29</v>
      </c>
    </row>
    <row r="116" spans="1:10" x14ac:dyDescent="0.25">
      <c r="A116" s="49" t="str">
        <f t="shared" si="1"/>
        <v>30.</v>
      </c>
      <c r="B116" s="52"/>
      <c r="C116" s="119"/>
      <c r="D116" s="120"/>
      <c r="E116" s="52"/>
      <c r="F116" s="53"/>
      <c r="G116" s="119"/>
      <c r="H116" s="120"/>
      <c r="I116" s="3">
        <f>IF(E116="",0,IF(E116=Hárok1!$C$52,Hárok1!$D$52,Hárok1!$D$53))</f>
        <v>0</v>
      </c>
      <c r="J116" s="3">
        <v>30</v>
      </c>
    </row>
    <row r="117" spans="1:10" x14ac:dyDescent="0.25">
      <c r="A117" s="49" t="str">
        <f t="shared" si="1"/>
        <v>31.</v>
      </c>
      <c r="B117" s="52"/>
      <c r="C117" s="119"/>
      <c r="D117" s="120"/>
      <c r="E117" s="52"/>
      <c r="F117" s="53"/>
      <c r="G117" s="119"/>
      <c r="H117" s="120"/>
      <c r="I117" s="3">
        <f>IF(E117="",0,IF(E117=Hárok1!$C$52,Hárok1!$D$52,Hárok1!$D$53))</f>
        <v>0</v>
      </c>
      <c r="J117" s="3">
        <v>31</v>
      </c>
    </row>
    <row r="118" spans="1:10" x14ac:dyDescent="0.25">
      <c r="A118" s="49" t="str">
        <f t="shared" si="1"/>
        <v>32.</v>
      </c>
      <c r="B118" s="52"/>
      <c r="C118" s="119"/>
      <c r="D118" s="120"/>
      <c r="E118" s="52"/>
      <c r="F118" s="53"/>
      <c r="G118" s="119"/>
      <c r="H118" s="120"/>
      <c r="I118" s="3">
        <f>IF(E118="",0,IF(E118=Hárok1!$C$52,Hárok1!$D$52,Hárok1!$D$53))</f>
        <v>0</v>
      </c>
      <c r="J118" s="3">
        <v>32</v>
      </c>
    </row>
    <row r="119" spans="1:10" x14ac:dyDescent="0.25">
      <c r="A119" s="49" t="str">
        <f t="shared" si="1"/>
        <v>33.</v>
      </c>
      <c r="B119" s="52"/>
      <c r="C119" s="119"/>
      <c r="D119" s="120"/>
      <c r="E119" s="52"/>
      <c r="F119" s="53"/>
      <c r="G119" s="119"/>
      <c r="H119" s="120"/>
      <c r="I119" s="3">
        <f>IF(E119="",0,IF(E119=Hárok1!$C$52,Hárok1!$D$52,Hárok1!$D$53))</f>
        <v>0</v>
      </c>
      <c r="J119" s="3">
        <v>33</v>
      </c>
    </row>
    <row r="120" spans="1:10" x14ac:dyDescent="0.25">
      <c r="A120" s="49" t="str">
        <f t="shared" si="1"/>
        <v>34.</v>
      </c>
      <c r="B120" s="52"/>
      <c r="C120" s="119"/>
      <c r="D120" s="120"/>
      <c r="E120" s="52"/>
      <c r="F120" s="53"/>
      <c r="G120" s="119"/>
      <c r="H120" s="120"/>
      <c r="I120" s="3">
        <f>IF(E120="",0,IF(E120=Hárok1!$C$52,Hárok1!$D$52,Hárok1!$D$53))</f>
        <v>0</v>
      </c>
      <c r="J120" s="3">
        <v>34</v>
      </c>
    </row>
    <row r="121" spans="1:10" x14ac:dyDescent="0.25">
      <c r="A121" s="49" t="str">
        <f t="shared" si="1"/>
        <v>35.</v>
      </c>
      <c r="B121" s="52"/>
      <c r="C121" s="119"/>
      <c r="D121" s="120"/>
      <c r="E121" s="52"/>
      <c r="F121" s="53"/>
      <c r="G121" s="119"/>
      <c r="H121" s="120"/>
      <c r="I121" s="3">
        <f>IF(E121="",0,IF(E121=Hárok1!$C$52,Hárok1!$D$52,Hárok1!$D$53))</f>
        <v>0</v>
      </c>
      <c r="J121" s="3">
        <v>35</v>
      </c>
    </row>
    <row r="122" spans="1:10" x14ac:dyDescent="0.25">
      <c r="A122" s="49" t="str">
        <f t="shared" si="1"/>
        <v>36.</v>
      </c>
      <c r="B122" s="52"/>
      <c r="C122" s="119"/>
      <c r="D122" s="120"/>
      <c r="E122" s="52"/>
      <c r="F122" s="53"/>
      <c r="G122" s="119"/>
      <c r="H122" s="120"/>
      <c r="I122" s="3">
        <f>IF(E122="",0,IF(E122=Hárok1!$C$52,Hárok1!$D$52,Hárok1!$D$53))</f>
        <v>0</v>
      </c>
      <c r="J122" s="3">
        <v>36</v>
      </c>
    </row>
    <row r="123" spans="1:10" x14ac:dyDescent="0.25">
      <c r="A123" s="49" t="str">
        <f t="shared" si="1"/>
        <v>37.</v>
      </c>
      <c r="B123" s="52"/>
      <c r="C123" s="119"/>
      <c r="D123" s="120"/>
      <c r="E123" s="52"/>
      <c r="F123" s="53"/>
      <c r="G123" s="119"/>
      <c r="H123" s="120"/>
      <c r="I123" s="3">
        <f>IF(E123="",0,IF(E123=Hárok1!$C$52,Hárok1!$D$52,Hárok1!$D$53))</f>
        <v>0</v>
      </c>
      <c r="J123" s="3">
        <v>37</v>
      </c>
    </row>
    <row r="124" spans="1:10" x14ac:dyDescent="0.25">
      <c r="A124" s="49" t="str">
        <f t="shared" si="1"/>
        <v>38.</v>
      </c>
      <c r="B124" s="52"/>
      <c r="C124" s="119"/>
      <c r="D124" s="120"/>
      <c r="E124" s="52"/>
      <c r="F124" s="53"/>
      <c r="G124" s="119"/>
      <c r="H124" s="120"/>
      <c r="I124" s="3">
        <f>IF(E124="",0,IF(E124=Hárok1!$C$52,Hárok1!$D$52,Hárok1!$D$53))</f>
        <v>0</v>
      </c>
      <c r="J124" s="3">
        <v>38</v>
      </c>
    </row>
    <row r="125" spans="1:10" x14ac:dyDescent="0.25">
      <c r="A125" s="49" t="str">
        <f t="shared" si="1"/>
        <v>39.</v>
      </c>
      <c r="B125" s="52"/>
      <c r="C125" s="119"/>
      <c r="D125" s="120"/>
      <c r="E125" s="52"/>
      <c r="F125" s="53"/>
      <c r="G125" s="119"/>
      <c r="H125" s="120"/>
      <c r="I125" s="3">
        <f>IF(E125="",0,IF(E125=Hárok1!$C$52,Hárok1!$D$52,Hárok1!$D$53))</f>
        <v>0</v>
      </c>
      <c r="J125" s="3">
        <v>39</v>
      </c>
    </row>
    <row r="126" spans="1:10" x14ac:dyDescent="0.25">
      <c r="A126" s="49" t="str">
        <f t="shared" si="1"/>
        <v>40.</v>
      </c>
      <c r="B126" s="52"/>
      <c r="C126" s="119"/>
      <c r="D126" s="120"/>
      <c r="E126" s="52"/>
      <c r="F126" s="53"/>
      <c r="G126" s="119"/>
      <c r="H126" s="120"/>
      <c r="I126" s="3">
        <f>IF(E126="",0,IF(E126=Hárok1!$C$52,Hárok1!$D$52,Hárok1!$D$53))</f>
        <v>0</v>
      </c>
      <c r="J126" s="3">
        <v>40</v>
      </c>
    </row>
    <row r="127" spans="1:10" x14ac:dyDescent="0.25">
      <c r="A127" s="49" t="str">
        <f t="shared" si="1"/>
        <v>41.</v>
      </c>
      <c r="B127" s="52"/>
      <c r="C127" s="119"/>
      <c r="D127" s="120"/>
      <c r="E127" s="52"/>
      <c r="F127" s="53"/>
      <c r="G127" s="119"/>
      <c r="H127" s="120"/>
      <c r="I127" s="3">
        <f>IF(E127="",0,IF(E127=Hárok1!$C$52,Hárok1!$D$52,Hárok1!$D$53))</f>
        <v>0</v>
      </c>
      <c r="J127" s="3">
        <v>41</v>
      </c>
    </row>
    <row r="128" spans="1:10" x14ac:dyDescent="0.25">
      <c r="A128" s="49" t="str">
        <f t="shared" si="1"/>
        <v>42.</v>
      </c>
      <c r="B128" s="52"/>
      <c r="C128" s="119"/>
      <c r="D128" s="120"/>
      <c r="E128" s="52"/>
      <c r="F128" s="53"/>
      <c r="G128" s="119"/>
      <c r="H128" s="120"/>
      <c r="I128" s="3">
        <f>IF(E128="",0,IF(E128=Hárok1!$C$52,Hárok1!$D$52,Hárok1!$D$53))</f>
        <v>0</v>
      </c>
      <c r="J128" s="3">
        <v>42</v>
      </c>
    </row>
    <row r="129" spans="1:10" x14ac:dyDescent="0.25">
      <c r="A129" s="49" t="str">
        <f t="shared" si="1"/>
        <v>43.</v>
      </c>
      <c r="B129" s="52"/>
      <c r="C129" s="119"/>
      <c r="D129" s="120"/>
      <c r="E129" s="52"/>
      <c r="F129" s="53"/>
      <c r="G129" s="119"/>
      <c r="H129" s="120"/>
      <c r="I129" s="3">
        <f>IF(E129="",0,IF(E129=Hárok1!$C$52,Hárok1!$D$52,Hárok1!$D$53))</f>
        <v>0</v>
      </c>
      <c r="J129" s="3">
        <v>43</v>
      </c>
    </row>
    <row r="130" spans="1:10" x14ac:dyDescent="0.25">
      <c r="A130" s="49" t="str">
        <f t="shared" si="1"/>
        <v>44.</v>
      </c>
      <c r="B130" s="52"/>
      <c r="C130" s="119"/>
      <c r="D130" s="120"/>
      <c r="E130" s="52"/>
      <c r="F130" s="53"/>
      <c r="G130" s="119"/>
      <c r="H130" s="120"/>
      <c r="I130" s="3">
        <f>IF(E130="",0,IF(E130=Hárok1!$C$52,Hárok1!$D$52,Hárok1!$D$53))</f>
        <v>0</v>
      </c>
      <c r="J130" s="3">
        <v>44</v>
      </c>
    </row>
    <row r="131" spans="1:10" x14ac:dyDescent="0.25">
      <c r="A131" s="49" t="str">
        <f t="shared" si="1"/>
        <v>45.</v>
      </c>
      <c r="B131" s="52"/>
      <c r="C131" s="119"/>
      <c r="D131" s="120"/>
      <c r="E131" s="52"/>
      <c r="F131" s="53"/>
      <c r="G131" s="119"/>
      <c r="H131" s="120"/>
      <c r="I131" s="3">
        <f>IF(E131="",0,IF(E131=Hárok1!$C$52,Hárok1!$D$52,Hárok1!$D$53))</f>
        <v>0</v>
      </c>
      <c r="J131" s="3">
        <v>45</v>
      </c>
    </row>
    <row r="132" spans="1:10" x14ac:dyDescent="0.25">
      <c r="A132" s="49" t="str">
        <f t="shared" si="1"/>
        <v>46.</v>
      </c>
      <c r="B132" s="52"/>
      <c r="C132" s="119"/>
      <c r="D132" s="120"/>
      <c r="E132" s="52"/>
      <c r="F132" s="53"/>
      <c r="G132" s="119"/>
      <c r="H132" s="120"/>
      <c r="I132" s="3">
        <f>IF(E132="",0,IF(E132=Hárok1!$C$52,Hárok1!$D$52,Hárok1!$D$53))</f>
        <v>0</v>
      </c>
      <c r="J132" s="3">
        <v>46</v>
      </c>
    </row>
    <row r="133" spans="1:10" x14ac:dyDescent="0.25">
      <c r="A133" s="49" t="str">
        <f t="shared" si="1"/>
        <v>47.</v>
      </c>
      <c r="B133" s="52"/>
      <c r="C133" s="119"/>
      <c r="D133" s="120"/>
      <c r="E133" s="52"/>
      <c r="F133" s="53"/>
      <c r="G133" s="119"/>
      <c r="H133" s="120"/>
      <c r="I133" s="3">
        <f>IF(E133="",0,IF(E133=Hárok1!$C$52,Hárok1!$D$52,Hárok1!$D$53))</f>
        <v>0</v>
      </c>
      <c r="J133" s="3">
        <v>47</v>
      </c>
    </row>
    <row r="134" spans="1:10" x14ac:dyDescent="0.25">
      <c r="A134" s="49" t="str">
        <f t="shared" si="1"/>
        <v>48.</v>
      </c>
      <c r="B134" s="52"/>
      <c r="C134" s="119"/>
      <c r="D134" s="120"/>
      <c r="E134" s="52"/>
      <c r="F134" s="53"/>
      <c r="G134" s="119"/>
      <c r="H134" s="120"/>
      <c r="I134" s="3">
        <f>IF(E134="",0,IF(E134=Hárok1!$C$52,Hárok1!$D$52,Hárok1!$D$53))</f>
        <v>0</v>
      </c>
      <c r="J134" s="3">
        <v>48</v>
      </c>
    </row>
    <row r="135" spans="1:10" x14ac:dyDescent="0.25">
      <c r="A135" s="49" t="str">
        <f t="shared" si="1"/>
        <v>49.</v>
      </c>
      <c r="B135" s="52"/>
      <c r="C135" s="119"/>
      <c r="D135" s="120"/>
      <c r="E135" s="52"/>
      <c r="F135" s="53"/>
      <c r="G135" s="119"/>
      <c r="H135" s="120"/>
      <c r="I135" s="3">
        <f>IF(E135="",0,IF(E135=Hárok1!$C$52,Hárok1!$D$52,Hárok1!$D$53))</f>
        <v>0</v>
      </c>
      <c r="J135" s="3">
        <v>49</v>
      </c>
    </row>
    <row r="136" spans="1:10" x14ac:dyDescent="0.25">
      <c r="A136" s="49" t="str">
        <f t="shared" si="1"/>
        <v>50.</v>
      </c>
      <c r="B136" s="52"/>
      <c r="C136" s="119"/>
      <c r="D136" s="120"/>
      <c r="E136" s="52"/>
      <c r="F136" s="53"/>
      <c r="G136" s="119"/>
      <c r="H136" s="120"/>
      <c r="I136" s="3">
        <f>IF(E136="",0,IF(E136=Hárok1!$C$52,Hárok1!$D$52,Hárok1!$D$53))</f>
        <v>0</v>
      </c>
      <c r="J136" s="3">
        <v>50</v>
      </c>
    </row>
    <row r="137" spans="1:10" x14ac:dyDescent="0.25">
      <c r="A137" s="49" t="str">
        <f t="shared" si="1"/>
        <v>51.</v>
      </c>
      <c r="B137" s="52"/>
      <c r="C137" s="119"/>
      <c r="D137" s="120"/>
      <c r="E137" s="52"/>
      <c r="F137" s="53"/>
      <c r="G137" s="119"/>
      <c r="H137" s="120"/>
      <c r="I137" s="3">
        <f>IF(E137="",0,IF(E137=Hárok1!$C$52,Hárok1!$D$52,Hárok1!$D$53))</f>
        <v>0</v>
      </c>
      <c r="J137" s="3">
        <v>51</v>
      </c>
    </row>
    <row r="138" spans="1:10" x14ac:dyDescent="0.25">
      <c r="A138" s="49" t="str">
        <f t="shared" si="1"/>
        <v>52.</v>
      </c>
      <c r="B138" s="52"/>
      <c r="C138" s="119"/>
      <c r="D138" s="120"/>
      <c r="E138" s="52"/>
      <c r="F138" s="53"/>
      <c r="G138" s="119"/>
      <c r="H138" s="120"/>
      <c r="I138" s="3">
        <f>IF(E138="",0,IF(E138=Hárok1!$C$52,Hárok1!$D$52,Hárok1!$D$53))</f>
        <v>0</v>
      </c>
      <c r="J138" s="3">
        <v>52</v>
      </c>
    </row>
    <row r="139" spans="1:10" x14ac:dyDescent="0.25">
      <c r="A139" s="49" t="str">
        <f t="shared" si="1"/>
        <v>53.</v>
      </c>
      <c r="B139" s="52"/>
      <c r="C139" s="119"/>
      <c r="D139" s="120"/>
      <c r="E139" s="52"/>
      <c r="F139" s="53"/>
      <c r="G139" s="119"/>
      <c r="H139" s="120"/>
      <c r="I139" s="3">
        <f>IF(E139="",0,IF(E139=Hárok1!$C$52,Hárok1!$D$52,Hárok1!$D$53))</f>
        <v>0</v>
      </c>
      <c r="J139" s="3">
        <v>53</v>
      </c>
    </row>
    <row r="140" spans="1:10" x14ac:dyDescent="0.25">
      <c r="A140" s="49" t="str">
        <f t="shared" si="1"/>
        <v>54.</v>
      </c>
      <c r="B140" s="52"/>
      <c r="C140" s="119"/>
      <c r="D140" s="120"/>
      <c r="E140" s="52"/>
      <c r="F140" s="53"/>
      <c r="G140" s="119"/>
      <c r="H140" s="120"/>
      <c r="I140" s="3">
        <f>IF(E140="",0,IF(E140=Hárok1!$C$52,Hárok1!$D$52,Hárok1!$D$53))</f>
        <v>0</v>
      </c>
      <c r="J140" s="3">
        <v>54</v>
      </c>
    </row>
    <row r="141" spans="1:10" x14ac:dyDescent="0.25">
      <c r="A141" s="49" t="str">
        <f t="shared" si="1"/>
        <v>55.</v>
      </c>
      <c r="B141" s="52"/>
      <c r="C141" s="119"/>
      <c r="D141" s="120"/>
      <c r="E141" s="52"/>
      <c r="F141" s="53"/>
      <c r="G141" s="119"/>
      <c r="H141" s="120"/>
      <c r="I141" s="3">
        <f>IF(E141="",0,IF(E141=Hárok1!$C$52,Hárok1!$D$52,Hárok1!$D$53))</f>
        <v>0</v>
      </c>
      <c r="J141" s="3">
        <v>55</v>
      </c>
    </row>
    <row r="142" spans="1:10" x14ac:dyDescent="0.25">
      <c r="A142" s="49" t="str">
        <f t="shared" si="1"/>
        <v>56.</v>
      </c>
      <c r="B142" s="52"/>
      <c r="C142" s="119"/>
      <c r="D142" s="120"/>
      <c r="E142" s="52"/>
      <c r="F142" s="53"/>
      <c r="G142" s="119"/>
      <c r="H142" s="120"/>
      <c r="I142" s="3">
        <f>IF(E142="",0,IF(E142=Hárok1!$C$52,Hárok1!$D$52,Hárok1!$D$53))</f>
        <v>0</v>
      </c>
      <c r="J142" s="3">
        <v>56</v>
      </c>
    </row>
    <row r="143" spans="1:10" x14ac:dyDescent="0.25">
      <c r="A143" s="49" t="str">
        <f t="shared" si="1"/>
        <v>57.</v>
      </c>
      <c r="B143" s="52"/>
      <c r="C143" s="119"/>
      <c r="D143" s="120"/>
      <c r="E143" s="52"/>
      <c r="F143" s="53"/>
      <c r="G143" s="119"/>
      <c r="H143" s="120"/>
      <c r="I143" s="3">
        <f>IF(E143="",0,IF(E143=Hárok1!$C$52,Hárok1!$D$52,Hárok1!$D$53))</f>
        <v>0</v>
      </c>
      <c r="J143" s="3">
        <v>57</v>
      </c>
    </row>
    <row r="144" spans="1:10" x14ac:dyDescent="0.25">
      <c r="A144" s="49" t="str">
        <f t="shared" si="1"/>
        <v>58.</v>
      </c>
      <c r="B144" s="52"/>
      <c r="C144" s="119"/>
      <c r="D144" s="120"/>
      <c r="E144" s="52"/>
      <c r="F144" s="53"/>
      <c r="G144" s="119"/>
      <c r="H144" s="120"/>
      <c r="I144" s="3">
        <f>IF(E144="",0,IF(E144=Hárok1!$C$52,Hárok1!$D$52,Hárok1!$D$53))</f>
        <v>0</v>
      </c>
      <c r="J144" s="3">
        <v>58</v>
      </c>
    </row>
    <row r="145" spans="1:10" x14ac:dyDescent="0.25">
      <c r="A145" s="49" t="str">
        <f t="shared" si="1"/>
        <v>59.</v>
      </c>
      <c r="B145" s="52"/>
      <c r="C145" s="119"/>
      <c r="D145" s="120"/>
      <c r="E145" s="52"/>
      <c r="F145" s="53"/>
      <c r="G145" s="119"/>
      <c r="H145" s="120"/>
      <c r="I145" s="3">
        <f>IF(E145="",0,IF(E145=Hárok1!$C$52,Hárok1!$D$52,Hárok1!$D$53))</f>
        <v>0</v>
      </c>
      <c r="J145" s="3">
        <v>59</v>
      </c>
    </row>
    <row r="146" spans="1:10" x14ac:dyDescent="0.25">
      <c r="A146" s="49" t="str">
        <f t="shared" si="1"/>
        <v>60.</v>
      </c>
      <c r="B146" s="52"/>
      <c r="C146" s="119"/>
      <c r="D146" s="120"/>
      <c r="E146" s="52"/>
      <c r="F146" s="53"/>
      <c r="G146" s="119"/>
      <c r="H146" s="120"/>
      <c r="I146" s="3">
        <f>IF(E146="",0,IF(E146=Hárok1!$C$52,Hárok1!$D$52,Hárok1!$D$53))</f>
        <v>0</v>
      </c>
      <c r="J146" s="3">
        <v>60</v>
      </c>
    </row>
    <row r="147" spans="1:10" x14ac:dyDescent="0.25">
      <c r="A147" s="49" t="str">
        <f t="shared" si="1"/>
        <v>61.</v>
      </c>
      <c r="B147" s="52"/>
      <c r="C147" s="119"/>
      <c r="D147" s="120"/>
      <c r="E147" s="52"/>
      <c r="F147" s="53"/>
      <c r="G147" s="119"/>
      <c r="H147" s="120"/>
      <c r="I147" s="3">
        <f>IF(E147="",0,IF(E147=Hárok1!$C$52,Hárok1!$D$52,Hárok1!$D$53))</f>
        <v>0</v>
      </c>
      <c r="J147" s="3">
        <v>61</v>
      </c>
    </row>
    <row r="148" spans="1:10" x14ac:dyDescent="0.25">
      <c r="A148" s="49" t="str">
        <f t="shared" si="1"/>
        <v>62.</v>
      </c>
      <c r="B148" s="52"/>
      <c r="C148" s="119"/>
      <c r="D148" s="120"/>
      <c r="E148" s="52"/>
      <c r="F148" s="53"/>
      <c r="G148" s="119"/>
      <c r="H148" s="120"/>
      <c r="I148" s="3">
        <f>IF(E148="",0,IF(E148=Hárok1!$C$52,Hárok1!$D$52,Hárok1!$D$53))</f>
        <v>0</v>
      </c>
      <c r="J148" s="3">
        <v>62</v>
      </c>
    </row>
    <row r="149" spans="1:10" x14ac:dyDescent="0.25">
      <c r="A149" s="49" t="str">
        <f t="shared" si="1"/>
        <v>63.</v>
      </c>
      <c r="B149" s="52"/>
      <c r="C149" s="119"/>
      <c r="D149" s="120"/>
      <c r="E149" s="52"/>
      <c r="F149" s="53"/>
      <c r="G149" s="119"/>
      <c r="H149" s="120"/>
      <c r="I149" s="3">
        <f>IF(E149="",0,IF(E149=Hárok1!$C$52,Hárok1!$D$52,Hárok1!$D$53))</f>
        <v>0</v>
      </c>
      <c r="J149" s="3">
        <v>63</v>
      </c>
    </row>
    <row r="150" spans="1:10" x14ac:dyDescent="0.25">
      <c r="A150" s="49" t="str">
        <f t="shared" si="1"/>
        <v>64.</v>
      </c>
      <c r="B150" s="52"/>
      <c r="C150" s="119"/>
      <c r="D150" s="120"/>
      <c r="E150" s="52"/>
      <c r="F150" s="53"/>
      <c r="G150" s="119"/>
      <c r="H150" s="120"/>
      <c r="I150" s="3">
        <f>IF(E150="",0,IF(E150=Hárok1!$C$52,Hárok1!$D$52,Hárok1!$D$53))</f>
        <v>0</v>
      </c>
      <c r="J150" s="3">
        <v>64</v>
      </c>
    </row>
    <row r="151" spans="1:10" x14ac:dyDescent="0.25">
      <c r="A151" s="49" t="str">
        <f t="shared" si="1"/>
        <v>65.</v>
      </c>
      <c r="B151" s="52"/>
      <c r="C151" s="119"/>
      <c r="D151" s="120"/>
      <c r="E151" s="52"/>
      <c r="F151" s="53"/>
      <c r="G151" s="119"/>
      <c r="H151" s="120"/>
      <c r="I151" s="3">
        <f>IF(E151="",0,IF(E151=Hárok1!$C$52,Hárok1!$D$52,Hárok1!$D$53))</f>
        <v>0</v>
      </c>
      <c r="J151" s="3">
        <v>65</v>
      </c>
    </row>
    <row r="152" spans="1:10" x14ac:dyDescent="0.25">
      <c r="A152" s="49" t="str">
        <f t="shared" ref="A152:A215" si="2">CONCATENATE(J152,".")</f>
        <v>66.</v>
      </c>
      <c r="B152" s="52"/>
      <c r="C152" s="119"/>
      <c r="D152" s="120"/>
      <c r="E152" s="52"/>
      <c r="F152" s="53"/>
      <c r="G152" s="119"/>
      <c r="H152" s="120"/>
      <c r="I152" s="3">
        <f>IF(E152="",0,IF(E152=Hárok1!$C$52,Hárok1!$D$52,Hárok1!$D$53))</f>
        <v>0</v>
      </c>
      <c r="J152" s="3">
        <v>66</v>
      </c>
    </row>
    <row r="153" spans="1:10" x14ac:dyDescent="0.25">
      <c r="A153" s="49" t="str">
        <f t="shared" si="2"/>
        <v>67.</v>
      </c>
      <c r="B153" s="52"/>
      <c r="C153" s="119"/>
      <c r="D153" s="120"/>
      <c r="E153" s="52"/>
      <c r="F153" s="53"/>
      <c r="G153" s="119"/>
      <c r="H153" s="120"/>
      <c r="I153" s="3">
        <f>IF(E153="",0,IF(E153=Hárok1!$C$52,Hárok1!$D$52,Hárok1!$D$53))</f>
        <v>0</v>
      </c>
      <c r="J153" s="3">
        <v>67</v>
      </c>
    </row>
    <row r="154" spans="1:10" x14ac:dyDescent="0.25">
      <c r="A154" s="49" t="str">
        <f t="shared" si="2"/>
        <v>68.</v>
      </c>
      <c r="B154" s="52"/>
      <c r="C154" s="119"/>
      <c r="D154" s="120"/>
      <c r="E154" s="52"/>
      <c r="F154" s="53"/>
      <c r="G154" s="119"/>
      <c r="H154" s="120"/>
      <c r="I154" s="3">
        <f>IF(E154="",0,IF(E154=Hárok1!$C$52,Hárok1!$D$52,Hárok1!$D$53))</f>
        <v>0</v>
      </c>
      <c r="J154" s="3">
        <v>68</v>
      </c>
    </row>
    <row r="155" spans="1:10" x14ac:dyDescent="0.25">
      <c r="A155" s="49" t="str">
        <f t="shared" si="2"/>
        <v>69.</v>
      </c>
      <c r="B155" s="52"/>
      <c r="C155" s="119"/>
      <c r="D155" s="120"/>
      <c r="E155" s="52"/>
      <c r="F155" s="53"/>
      <c r="G155" s="119"/>
      <c r="H155" s="120"/>
      <c r="I155" s="3">
        <f>IF(E155="",0,IF(E155=Hárok1!$C$52,Hárok1!$D$52,Hárok1!$D$53))</f>
        <v>0</v>
      </c>
      <c r="J155" s="3">
        <v>69</v>
      </c>
    </row>
    <row r="156" spans="1:10" x14ac:dyDescent="0.25">
      <c r="A156" s="49" t="str">
        <f t="shared" si="2"/>
        <v>70.</v>
      </c>
      <c r="B156" s="52"/>
      <c r="C156" s="119"/>
      <c r="D156" s="120"/>
      <c r="E156" s="52"/>
      <c r="F156" s="53"/>
      <c r="G156" s="119"/>
      <c r="H156" s="120"/>
      <c r="I156" s="3">
        <f>IF(E156="",0,IF(E156=Hárok1!$C$52,Hárok1!$D$52,Hárok1!$D$53))</f>
        <v>0</v>
      </c>
      <c r="J156" s="3">
        <v>70</v>
      </c>
    </row>
    <row r="157" spans="1:10" x14ac:dyDescent="0.25">
      <c r="A157" s="49" t="str">
        <f t="shared" si="2"/>
        <v>71.</v>
      </c>
      <c r="B157" s="52"/>
      <c r="C157" s="119"/>
      <c r="D157" s="120"/>
      <c r="E157" s="52"/>
      <c r="F157" s="53"/>
      <c r="G157" s="119"/>
      <c r="H157" s="120"/>
      <c r="I157" s="3">
        <f>IF(E157="",0,IF(E157=Hárok1!$C$52,Hárok1!$D$52,Hárok1!$D$53))</f>
        <v>0</v>
      </c>
      <c r="J157" s="3">
        <v>71</v>
      </c>
    </row>
    <row r="158" spans="1:10" x14ac:dyDescent="0.25">
      <c r="A158" s="49" t="str">
        <f t="shared" si="2"/>
        <v>72.</v>
      </c>
      <c r="B158" s="52"/>
      <c r="C158" s="119"/>
      <c r="D158" s="120"/>
      <c r="E158" s="52"/>
      <c r="F158" s="53"/>
      <c r="G158" s="119"/>
      <c r="H158" s="120"/>
      <c r="I158" s="3">
        <f>IF(E158="",0,IF(E158=Hárok1!$C$52,Hárok1!$D$52,Hárok1!$D$53))</f>
        <v>0</v>
      </c>
      <c r="J158" s="3">
        <v>72</v>
      </c>
    </row>
    <row r="159" spans="1:10" x14ac:dyDescent="0.25">
      <c r="A159" s="49" t="str">
        <f t="shared" si="2"/>
        <v>73.</v>
      </c>
      <c r="B159" s="52"/>
      <c r="C159" s="119"/>
      <c r="D159" s="120"/>
      <c r="E159" s="52"/>
      <c r="F159" s="53"/>
      <c r="G159" s="119"/>
      <c r="H159" s="120"/>
      <c r="I159" s="3">
        <f>IF(E159="",0,IF(E159=Hárok1!$C$52,Hárok1!$D$52,Hárok1!$D$53))</f>
        <v>0</v>
      </c>
      <c r="J159" s="3">
        <v>73</v>
      </c>
    </row>
    <row r="160" spans="1:10" x14ac:dyDescent="0.25">
      <c r="A160" s="49" t="str">
        <f t="shared" si="2"/>
        <v>74.</v>
      </c>
      <c r="B160" s="52"/>
      <c r="C160" s="119"/>
      <c r="D160" s="120"/>
      <c r="E160" s="52"/>
      <c r="F160" s="53"/>
      <c r="G160" s="119"/>
      <c r="H160" s="120"/>
      <c r="I160" s="3">
        <f>IF(E160="",0,IF(E160=Hárok1!$C$52,Hárok1!$D$52,Hárok1!$D$53))</f>
        <v>0</v>
      </c>
      <c r="J160" s="3">
        <v>74</v>
      </c>
    </row>
    <row r="161" spans="1:10" x14ac:dyDescent="0.25">
      <c r="A161" s="49" t="str">
        <f t="shared" si="2"/>
        <v>75.</v>
      </c>
      <c r="B161" s="52"/>
      <c r="C161" s="119"/>
      <c r="D161" s="120"/>
      <c r="E161" s="52"/>
      <c r="F161" s="53"/>
      <c r="G161" s="119"/>
      <c r="H161" s="120"/>
      <c r="I161" s="3">
        <f>IF(E161="",0,IF(E161=Hárok1!$C$52,Hárok1!$D$52,Hárok1!$D$53))</f>
        <v>0</v>
      </c>
      <c r="J161" s="3">
        <v>75</v>
      </c>
    </row>
    <row r="162" spans="1:10" x14ac:dyDescent="0.25">
      <c r="A162" s="49" t="str">
        <f t="shared" si="2"/>
        <v>76.</v>
      </c>
      <c r="B162" s="52"/>
      <c r="C162" s="119"/>
      <c r="D162" s="120"/>
      <c r="E162" s="52"/>
      <c r="F162" s="53"/>
      <c r="G162" s="119"/>
      <c r="H162" s="120"/>
      <c r="I162" s="3">
        <f>IF(E162="",0,IF(E162=Hárok1!$C$52,Hárok1!$D$52,Hárok1!$D$53))</f>
        <v>0</v>
      </c>
      <c r="J162" s="3">
        <v>76</v>
      </c>
    </row>
    <row r="163" spans="1:10" x14ac:dyDescent="0.25">
      <c r="A163" s="49" t="str">
        <f t="shared" si="2"/>
        <v>77.</v>
      </c>
      <c r="B163" s="52"/>
      <c r="C163" s="119"/>
      <c r="D163" s="120"/>
      <c r="E163" s="52"/>
      <c r="F163" s="53"/>
      <c r="G163" s="119"/>
      <c r="H163" s="120"/>
      <c r="I163" s="3">
        <f>IF(E163="",0,IF(E163=Hárok1!$C$52,Hárok1!$D$52,Hárok1!$D$53))</f>
        <v>0</v>
      </c>
      <c r="J163" s="3">
        <v>77</v>
      </c>
    </row>
    <row r="164" spans="1:10" x14ac:dyDescent="0.25">
      <c r="A164" s="49" t="str">
        <f t="shared" si="2"/>
        <v>78.</v>
      </c>
      <c r="B164" s="52"/>
      <c r="C164" s="119"/>
      <c r="D164" s="120"/>
      <c r="E164" s="52"/>
      <c r="F164" s="53"/>
      <c r="G164" s="119"/>
      <c r="H164" s="120"/>
      <c r="I164" s="3">
        <f>IF(E164="",0,IF(E164=Hárok1!$C$52,Hárok1!$D$52,Hárok1!$D$53))</f>
        <v>0</v>
      </c>
      <c r="J164" s="3">
        <v>78</v>
      </c>
    </row>
    <row r="165" spans="1:10" x14ac:dyDescent="0.25">
      <c r="A165" s="49" t="str">
        <f t="shared" si="2"/>
        <v>79.</v>
      </c>
      <c r="B165" s="52"/>
      <c r="C165" s="119"/>
      <c r="D165" s="120"/>
      <c r="E165" s="52"/>
      <c r="F165" s="53"/>
      <c r="G165" s="119"/>
      <c r="H165" s="120"/>
      <c r="I165" s="3">
        <f>IF(E165="",0,IF(E165=Hárok1!$C$52,Hárok1!$D$52,Hárok1!$D$53))</f>
        <v>0</v>
      </c>
      <c r="J165" s="3">
        <v>79</v>
      </c>
    </row>
    <row r="166" spans="1:10" x14ac:dyDescent="0.25">
      <c r="A166" s="49" t="str">
        <f t="shared" si="2"/>
        <v>80.</v>
      </c>
      <c r="B166" s="52"/>
      <c r="C166" s="119"/>
      <c r="D166" s="120"/>
      <c r="E166" s="52"/>
      <c r="F166" s="53"/>
      <c r="G166" s="119"/>
      <c r="H166" s="120"/>
      <c r="I166" s="3">
        <f>IF(E166="",0,IF(E166=Hárok1!$C$52,Hárok1!$D$52,Hárok1!$D$53))</f>
        <v>0</v>
      </c>
      <c r="J166" s="3">
        <v>80</v>
      </c>
    </row>
    <row r="167" spans="1:10" x14ac:dyDescent="0.25">
      <c r="A167" s="49" t="str">
        <f t="shared" si="2"/>
        <v>81.</v>
      </c>
      <c r="B167" s="52"/>
      <c r="C167" s="119"/>
      <c r="D167" s="120"/>
      <c r="E167" s="52"/>
      <c r="F167" s="53"/>
      <c r="G167" s="119"/>
      <c r="H167" s="120"/>
      <c r="I167" s="3">
        <f>IF(E167="",0,IF(E167=Hárok1!$C$52,Hárok1!$D$52,Hárok1!$D$53))</f>
        <v>0</v>
      </c>
      <c r="J167" s="3">
        <v>81</v>
      </c>
    </row>
    <row r="168" spans="1:10" x14ac:dyDescent="0.25">
      <c r="A168" s="49" t="str">
        <f t="shared" si="2"/>
        <v>82.</v>
      </c>
      <c r="B168" s="52"/>
      <c r="C168" s="119"/>
      <c r="D168" s="120"/>
      <c r="E168" s="52"/>
      <c r="F168" s="53"/>
      <c r="G168" s="119"/>
      <c r="H168" s="120"/>
      <c r="I168" s="3">
        <f>IF(E168="",0,IF(E168=Hárok1!$C$52,Hárok1!$D$52,Hárok1!$D$53))</f>
        <v>0</v>
      </c>
      <c r="J168" s="3">
        <v>82</v>
      </c>
    </row>
    <row r="169" spans="1:10" x14ac:dyDescent="0.25">
      <c r="A169" s="49" t="str">
        <f t="shared" si="2"/>
        <v>83.</v>
      </c>
      <c r="B169" s="52"/>
      <c r="C169" s="119"/>
      <c r="D169" s="120"/>
      <c r="E169" s="52"/>
      <c r="F169" s="53"/>
      <c r="G169" s="119"/>
      <c r="H169" s="120"/>
      <c r="I169" s="3">
        <f>IF(E169="",0,IF(E169=Hárok1!$C$52,Hárok1!$D$52,Hárok1!$D$53))</f>
        <v>0</v>
      </c>
      <c r="J169" s="3">
        <v>83</v>
      </c>
    </row>
    <row r="170" spans="1:10" x14ac:dyDescent="0.25">
      <c r="A170" s="49" t="str">
        <f t="shared" si="2"/>
        <v>84.</v>
      </c>
      <c r="B170" s="52"/>
      <c r="C170" s="119"/>
      <c r="D170" s="120"/>
      <c r="E170" s="52"/>
      <c r="F170" s="53"/>
      <c r="G170" s="119"/>
      <c r="H170" s="120"/>
      <c r="I170" s="3">
        <f>IF(E170="",0,IF(E170=Hárok1!$C$52,Hárok1!$D$52,Hárok1!$D$53))</f>
        <v>0</v>
      </c>
      <c r="J170" s="3">
        <v>84</v>
      </c>
    </row>
    <row r="171" spans="1:10" x14ac:dyDescent="0.25">
      <c r="A171" s="49" t="str">
        <f t="shared" si="2"/>
        <v>85.</v>
      </c>
      <c r="B171" s="52"/>
      <c r="C171" s="119"/>
      <c r="D171" s="120"/>
      <c r="E171" s="52"/>
      <c r="F171" s="53"/>
      <c r="G171" s="119"/>
      <c r="H171" s="120"/>
      <c r="I171" s="3">
        <f>IF(E171="",0,IF(E171=Hárok1!$C$52,Hárok1!$D$52,Hárok1!$D$53))</f>
        <v>0</v>
      </c>
      <c r="J171" s="3">
        <v>85</v>
      </c>
    </row>
    <row r="172" spans="1:10" x14ac:dyDescent="0.25">
      <c r="A172" s="49" t="str">
        <f t="shared" si="2"/>
        <v>86.</v>
      </c>
      <c r="B172" s="52"/>
      <c r="C172" s="119"/>
      <c r="D172" s="120"/>
      <c r="E172" s="52"/>
      <c r="F172" s="53"/>
      <c r="G172" s="119"/>
      <c r="H172" s="120"/>
      <c r="I172" s="3">
        <f>IF(E172="",0,IF(E172=Hárok1!$C$52,Hárok1!$D$52,Hárok1!$D$53))</f>
        <v>0</v>
      </c>
      <c r="J172" s="3">
        <v>86</v>
      </c>
    </row>
    <row r="173" spans="1:10" x14ac:dyDescent="0.25">
      <c r="A173" s="49" t="str">
        <f t="shared" si="2"/>
        <v>87.</v>
      </c>
      <c r="B173" s="52"/>
      <c r="C173" s="119"/>
      <c r="D173" s="120"/>
      <c r="E173" s="52"/>
      <c r="F173" s="53"/>
      <c r="G173" s="119"/>
      <c r="H173" s="120"/>
      <c r="I173" s="3">
        <f>IF(E173="",0,IF(E173=Hárok1!$C$52,Hárok1!$D$52,Hárok1!$D$53))</f>
        <v>0</v>
      </c>
      <c r="J173" s="3">
        <v>87</v>
      </c>
    </row>
    <row r="174" spans="1:10" x14ac:dyDescent="0.25">
      <c r="A174" s="49" t="str">
        <f t="shared" si="2"/>
        <v>88.</v>
      </c>
      <c r="B174" s="52"/>
      <c r="C174" s="119"/>
      <c r="D174" s="120"/>
      <c r="E174" s="52"/>
      <c r="F174" s="53"/>
      <c r="G174" s="119"/>
      <c r="H174" s="120"/>
      <c r="I174" s="3">
        <f>IF(E174="",0,IF(E174=Hárok1!$C$52,Hárok1!$D$52,Hárok1!$D$53))</f>
        <v>0</v>
      </c>
      <c r="J174" s="3">
        <v>88</v>
      </c>
    </row>
    <row r="175" spans="1:10" x14ac:dyDescent="0.25">
      <c r="A175" s="49" t="str">
        <f t="shared" si="2"/>
        <v>89.</v>
      </c>
      <c r="B175" s="52"/>
      <c r="C175" s="119"/>
      <c r="D175" s="120"/>
      <c r="E175" s="52"/>
      <c r="F175" s="53"/>
      <c r="G175" s="119"/>
      <c r="H175" s="120"/>
      <c r="I175" s="3">
        <f>IF(E175="",0,IF(E175=Hárok1!$C$52,Hárok1!$D$52,Hárok1!$D$53))</f>
        <v>0</v>
      </c>
      <c r="J175" s="3">
        <v>89</v>
      </c>
    </row>
    <row r="176" spans="1:10" x14ac:dyDescent="0.25">
      <c r="A176" s="49" t="str">
        <f t="shared" si="2"/>
        <v>90.</v>
      </c>
      <c r="B176" s="52"/>
      <c r="C176" s="119"/>
      <c r="D176" s="120"/>
      <c r="E176" s="52"/>
      <c r="F176" s="53"/>
      <c r="G176" s="119"/>
      <c r="H176" s="120"/>
      <c r="I176" s="3">
        <f>IF(E176="",0,IF(E176=Hárok1!$C$52,Hárok1!$D$52,Hárok1!$D$53))</f>
        <v>0</v>
      </c>
      <c r="J176" s="3">
        <v>90</v>
      </c>
    </row>
    <row r="177" spans="1:10" x14ac:dyDescent="0.25">
      <c r="A177" s="49" t="str">
        <f t="shared" si="2"/>
        <v>91.</v>
      </c>
      <c r="B177" s="52"/>
      <c r="C177" s="119"/>
      <c r="D177" s="120"/>
      <c r="E177" s="52"/>
      <c r="F177" s="53"/>
      <c r="G177" s="119"/>
      <c r="H177" s="120"/>
      <c r="I177" s="3">
        <f>IF(E177="",0,IF(E177=Hárok1!$C$52,Hárok1!$D$52,Hárok1!$D$53))</f>
        <v>0</v>
      </c>
      <c r="J177" s="3">
        <v>91</v>
      </c>
    </row>
    <row r="178" spans="1:10" x14ac:dyDescent="0.25">
      <c r="A178" s="49" t="str">
        <f t="shared" si="2"/>
        <v>92.</v>
      </c>
      <c r="B178" s="52"/>
      <c r="C178" s="119"/>
      <c r="D178" s="120"/>
      <c r="E178" s="52"/>
      <c r="F178" s="53"/>
      <c r="G178" s="119"/>
      <c r="H178" s="120"/>
      <c r="I178" s="3">
        <f>IF(E178="",0,IF(E178=Hárok1!$C$52,Hárok1!$D$52,Hárok1!$D$53))</f>
        <v>0</v>
      </c>
      <c r="J178" s="3">
        <v>92</v>
      </c>
    </row>
    <row r="179" spans="1:10" x14ac:dyDescent="0.25">
      <c r="A179" s="49" t="str">
        <f t="shared" si="2"/>
        <v>93.</v>
      </c>
      <c r="B179" s="52"/>
      <c r="C179" s="119"/>
      <c r="D179" s="120"/>
      <c r="E179" s="52"/>
      <c r="F179" s="53"/>
      <c r="G179" s="119"/>
      <c r="H179" s="120"/>
      <c r="I179" s="3">
        <f>IF(E179="",0,IF(E179=Hárok1!$C$52,Hárok1!$D$52,Hárok1!$D$53))</f>
        <v>0</v>
      </c>
      <c r="J179" s="3">
        <v>93</v>
      </c>
    </row>
    <row r="180" spans="1:10" x14ac:dyDescent="0.25">
      <c r="A180" s="49" t="str">
        <f t="shared" si="2"/>
        <v>94.</v>
      </c>
      <c r="B180" s="52"/>
      <c r="C180" s="119"/>
      <c r="D180" s="120"/>
      <c r="E180" s="52"/>
      <c r="F180" s="53"/>
      <c r="G180" s="119"/>
      <c r="H180" s="120"/>
      <c r="I180" s="3">
        <f>IF(E180="",0,IF(E180=Hárok1!$C$52,Hárok1!$D$52,Hárok1!$D$53))</f>
        <v>0</v>
      </c>
      <c r="J180" s="3">
        <v>94</v>
      </c>
    </row>
    <row r="181" spans="1:10" x14ac:dyDescent="0.25">
      <c r="A181" s="49" t="str">
        <f t="shared" si="2"/>
        <v>95.</v>
      </c>
      <c r="B181" s="52"/>
      <c r="C181" s="119"/>
      <c r="D181" s="120"/>
      <c r="E181" s="52"/>
      <c r="F181" s="53"/>
      <c r="G181" s="119"/>
      <c r="H181" s="120"/>
      <c r="I181" s="3">
        <f>IF(E181="",0,IF(E181=Hárok1!$C$52,Hárok1!$D$52,Hárok1!$D$53))</f>
        <v>0</v>
      </c>
      <c r="J181" s="3">
        <v>95</v>
      </c>
    </row>
    <row r="182" spans="1:10" x14ac:dyDescent="0.25">
      <c r="A182" s="49" t="str">
        <f t="shared" si="2"/>
        <v>96.</v>
      </c>
      <c r="B182" s="52"/>
      <c r="C182" s="119"/>
      <c r="D182" s="120"/>
      <c r="E182" s="52"/>
      <c r="F182" s="53"/>
      <c r="G182" s="119"/>
      <c r="H182" s="120"/>
      <c r="I182" s="3">
        <f>IF(E182="",0,IF(E182=Hárok1!$C$52,Hárok1!$D$52,Hárok1!$D$53))</f>
        <v>0</v>
      </c>
      <c r="J182" s="3">
        <v>96</v>
      </c>
    </row>
    <row r="183" spans="1:10" x14ac:dyDescent="0.25">
      <c r="A183" s="49" t="str">
        <f t="shared" si="2"/>
        <v>97.</v>
      </c>
      <c r="B183" s="52"/>
      <c r="C183" s="119"/>
      <c r="D183" s="120"/>
      <c r="E183" s="52"/>
      <c r="F183" s="53"/>
      <c r="G183" s="119"/>
      <c r="H183" s="120"/>
      <c r="I183" s="3">
        <f>IF(E183="",0,IF(E183=Hárok1!$C$52,Hárok1!$D$52,Hárok1!$D$53))</f>
        <v>0</v>
      </c>
      <c r="J183" s="3">
        <v>97</v>
      </c>
    </row>
    <row r="184" spans="1:10" x14ac:dyDescent="0.25">
      <c r="A184" s="49" t="str">
        <f t="shared" si="2"/>
        <v>98.</v>
      </c>
      <c r="B184" s="52"/>
      <c r="C184" s="119"/>
      <c r="D184" s="120"/>
      <c r="E184" s="52"/>
      <c r="F184" s="53"/>
      <c r="G184" s="119"/>
      <c r="H184" s="120"/>
      <c r="I184" s="3">
        <f>IF(E184="",0,IF(E184=Hárok1!$C$52,Hárok1!$D$52,Hárok1!$D$53))</f>
        <v>0</v>
      </c>
      <c r="J184" s="3">
        <v>98</v>
      </c>
    </row>
    <row r="185" spans="1:10" x14ac:dyDescent="0.25">
      <c r="A185" s="49" t="str">
        <f t="shared" si="2"/>
        <v>99.</v>
      </c>
      <c r="B185" s="52"/>
      <c r="C185" s="119"/>
      <c r="D185" s="120"/>
      <c r="E185" s="52"/>
      <c r="F185" s="53"/>
      <c r="G185" s="119"/>
      <c r="H185" s="120"/>
      <c r="I185" s="3">
        <f>IF(E185="",0,IF(E185=Hárok1!$C$52,Hárok1!$D$52,Hárok1!$D$53))</f>
        <v>0</v>
      </c>
      <c r="J185" s="3">
        <v>99</v>
      </c>
    </row>
    <row r="186" spans="1:10" x14ac:dyDescent="0.25">
      <c r="A186" s="49" t="str">
        <f t="shared" si="2"/>
        <v>100.</v>
      </c>
      <c r="B186" s="52"/>
      <c r="C186" s="119"/>
      <c r="D186" s="120"/>
      <c r="E186" s="52"/>
      <c r="F186" s="53"/>
      <c r="G186" s="119"/>
      <c r="H186" s="120"/>
      <c r="I186" s="3">
        <f>IF(E186="",0,IF(E186=Hárok1!$C$52,Hárok1!$D$52,Hárok1!$D$53))</f>
        <v>0</v>
      </c>
      <c r="J186" s="3">
        <v>100</v>
      </c>
    </row>
    <row r="187" spans="1:10" x14ac:dyDescent="0.25">
      <c r="A187" s="49" t="str">
        <f t="shared" si="2"/>
        <v>101.</v>
      </c>
      <c r="B187" s="52"/>
      <c r="C187" s="119"/>
      <c r="D187" s="120"/>
      <c r="E187" s="52"/>
      <c r="F187" s="53"/>
      <c r="G187" s="119"/>
      <c r="H187" s="120"/>
      <c r="I187" s="3">
        <f>IF(E187="",0,IF(E187=Hárok1!$C$52,Hárok1!$D$52,Hárok1!$D$53))</f>
        <v>0</v>
      </c>
      <c r="J187" s="3">
        <v>101</v>
      </c>
    </row>
    <row r="188" spans="1:10" x14ac:dyDescent="0.25">
      <c r="A188" s="49" t="str">
        <f t="shared" si="2"/>
        <v>102.</v>
      </c>
      <c r="B188" s="52"/>
      <c r="C188" s="119"/>
      <c r="D188" s="120"/>
      <c r="E188" s="52"/>
      <c r="F188" s="53"/>
      <c r="G188" s="119"/>
      <c r="H188" s="120"/>
      <c r="I188" s="3">
        <f>IF(E188="",0,IF(E188=Hárok1!$C$52,Hárok1!$D$52,Hárok1!$D$53))</f>
        <v>0</v>
      </c>
      <c r="J188" s="3">
        <v>102</v>
      </c>
    </row>
    <row r="189" spans="1:10" x14ac:dyDescent="0.25">
      <c r="A189" s="49" t="str">
        <f t="shared" si="2"/>
        <v>103.</v>
      </c>
      <c r="B189" s="52"/>
      <c r="C189" s="119"/>
      <c r="D189" s="120"/>
      <c r="E189" s="52"/>
      <c r="F189" s="53"/>
      <c r="G189" s="119"/>
      <c r="H189" s="120"/>
      <c r="I189" s="3">
        <f>IF(E189="",0,IF(E189=Hárok1!$C$52,Hárok1!$D$52,Hárok1!$D$53))</f>
        <v>0</v>
      </c>
      <c r="J189" s="3">
        <v>103</v>
      </c>
    </row>
    <row r="190" spans="1:10" x14ac:dyDescent="0.25">
      <c r="A190" s="49" t="str">
        <f t="shared" si="2"/>
        <v>104.</v>
      </c>
      <c r="B190" s="52"/>
      <c r="C190" s="119"/>
      <c r="D190" s="120"/>
      <c r="E190" s="52"/>
      <c r="F190" s="53"/>
      <c r="G190" s="119"/>
      <c r="H190" s="120"/>
      <c r="I190" s="3">
        <f>IF(E190="",0,IF(E190=Hárok1!$C$52,Hárok1!$D$52,Hárok1!$D$53))</f>
        <v>0</v>
      </c>
      <c r="J190" s="3">
        <v>104</v>
      </c>
    </row>
    <row r="191" spans="1:10" x14ac:dyDescent="0.25">
      <c r="A191" s="49" t="str">
        <f t="shared" si="2"/>
        <v>105.</v>
      </c>
      <c r="B191" s="52"/>
      <c r="C191" s="119"/>
      <c r="D191" s="120"/>
      <c r="E191" s="52"/>
      <c r="F191" s="53"/>
      <c r="G191" s="119"/>
      <c r="H191" s="120"/>
      <c r="I191" s="3">
        <f>IF(E191="",0,IF(E191=Hárok1!$C$52,Hárok1!$D$52,Hárok1!$D$53))</f>
        <v>0</v>
      </c>
      <c r="J191" s="3">
        <v>105</v>
      </c>
    </row>
    <row r="192" spans="1:10" x14ac:dyDescent="0.25">
      <c r="A192" s="49" t="str">
        <f t="shared" si="2"/>
        <v>106.</v>
      </c>
      <c r="B192" s="52"/>
      <c r="C192" s="119"/>
      <c r="D192" s="120"/>
      <c r="E192" s="52"/>
      <c r="F192" s="53"/>
      <c r="G192" s="119"/>
      <c r="H192" s="120"/>
      <c r="I192" s="3">
        <f>IF(E192="",0,IF(E192=Hárok1!$C$52,Hárok1!$D$52,Hárok1!$D$53))</f>
        <v>0</v>
      </c>
      <c r="J192" s="3">
        <v>106</v>
      </c>
    </row>
    <row r="193" spans="1:10" x14ac:dyDescent="0.25">
      <c r="A193" s="49" t="str">
        <f t="shared" si="2"/>
        <v>107.</v>
      </c>
      <c r="B193" s="52"/>
      <c r="C193" s="119"/>
      <c r="D193" s="120"/>
      <c r="E193" s="52"/>
      <c r="F193" s="53"/>
      <c r="G193" s="119"/>
      <c r="H193" s="120"/>
      <c r="I193" s="3">
        <f>IF(E193="",0,IF(E193=Hárok1!$C$52,Hárok1!$D$52,Hárok1!$D$53))</f>
        <v>0</v>
      </c>
      <c r="J193" s="3">
        <v>107</v>
      </c>
    </row>
    <row r="194" spans="1:10" x14ac:dyDescent="0.25">
      <c r="A194" s="49" t="str">
        <f t="shared" si="2"/>
        <v>108.</v>
      </c>
      <c r="B194" s="52"/>
      <c r="C194" s="119"/>
      <c r="D194" s="120"/>
      <c r="E194" s="52"/>
      <c r="F194" s="53"/>
      <c r="G194" s="119"/>
      <c r="H194" s="120"/>
      <c r="I194" s="3">
        <f>IF(E194="",0,IF(E194=Hárok1!$C$52,Hárok1!$D$52,Hárok1!$D$53))</f>
        <v>0</v>
      </c>
      <c r="J194" s="3">
        <v>108</v>
      </c>
    </row>
    <row r="195" spans="1:10" x14ac:dyDescent="0.25">
      <c r="A195" s="49" t="str">
        <f t="shared" si="2"/>
        <v>109.</v>
      </c>
      <c r="B195" s="52"/>
      <c r="C195" s="119"/>
      <c r="D195" s="120"/>
      <c r="E195" s="52"/>
      <c r="F195" s="53"/>
      <c r="G195" s="119"/>
      <c r="H195" s="120"/>
      <c r="I195" s="3">
        <f>IF(E195="",0,IF(E195=Hárok1!$C$52,Hárok1!$D$52,Hárok1!$D$53))</f>
        <v>0</v>
      </c>
      <c r="J195" s="3">
        <v>109</v>
      </c>
    </row>
    <row r="196" spans="1:10" x14ac:dyDescent="0.25">
      <c r="A196" s="49" t="str">
        <f t="shared" si="2"/>
        <v>110.</v>
      </c>
      <c r="B196" s="52"/>
      <c r="C196" s="119"/>
      <c r="D196" s="120"/>
      <c r="E196" s="52"/>
      <c r="F196" s="53"/>
      <c r="G196" s="119"/>
      <c r="H196" s="120"/>
      <c r="I196" s="3">
        <f>IF(E196="",0,IF(E196=Hárok1!$C$52,Hárok1!$D$52,Hárok1!$D$53))</f>
        <v>0</v>
      </c>
      <c r="J196" s="3">
        <v>110</v>
      </c>
    </row>
    <row r="197" spans="1:10" x14ac:dyDescent="0.25">
      <c r="A197" s="49" t="str">
        <f t="shared" si="2"/>
        <v>111.</v>
      </c>
      <c r="B197" s="52"/>
      <c r="C197" s="119"/>
      <c r="D197" s="120"/>
      <c r="E197" s="52"/>
      <c r="F197" s="53"/>
      <c r="G197" s="119"/>
      <c r="H197" s="120"/>
      <c r="I197" s="3">
        <f>IF(E197="",0,IF(E197=Hárok1!$C$52,Hárok1!$D$52,Hárok1!$D$53))</f>
        <v>0</v>
      </c>
      <c r="J197" s="3">
        <v>111</v>
      </c>
    </row>
    <row r="198" spans="1:10" x14ac:dyDescent="0.25">
      <c r="A198" s="49" t="str">
        <f t="shared" si="2"/>
        <v>112.</v>
      </c>
      <c r="B198" s="52"/>
      <c r="C198" s="119"/>
      <c r="D198" s="120"/>
      <c r="E198" s="52"/>
      <c r="F198" s="53"/>
      <c r="G198" s="119"/>
      <c r="H198" s="120"/>
      <c r="I198" s="3">
        <f>IF(E198="",0,IF(E198=Hárok1!$C$52,Hárok1!$D$52,Hárok1!$D$53))</f>
        <v>0</v>
      </c>
      <c r="J198" s="3">
        <v>112</v>
      </c>
    </row>
    <row r="199" spans="1:10" x14ac:dyDescent="0.25">
      <c r="A199" s="49" t="str">
        <f t="shared" si="2"/>
        <v>113.</v>
      </c>
      <c r="B199" s="52"/>
      <c r="C199" s="119"/>
      <c r="D199" s="120"/>
      <c r="E199" s="52"/>
      <c r="F199" s="53"/>
      <c r="G199" s="119"/>
      <c r="H199" s="120"/>
      <c r="I199" s="3">
        <f>IF(E199="",0,IF(E199=Hárok1!$C$52,Hárok1!$D$52,Hárok1!$D$53))</f>
        <v>0</v>
      </c>
      <c r="J199" s="3">
        <v>113</v>
      </c>
    </row>
    <row r="200" spans="1:10" x14ac:dyDescent="0.25">
      <c r="A200" s="49" t="str">
        <f t="shared" si="2"/>
        <v>114.</v>
      </c>
      <c r="B200" s="52"/>
      <c r="C200" s="119"/>
      <c r="D200" s="120"/>
      <c r="E200" s="52"/>
      <c r="F200" s="53"/>
      <c r="G200" s="119"/>
      <c r="H200" s="120"/>
      <c r="I200" s="3">
        <f>IF(E200="",0,IF(E200=Hárok1!$C$52,Hárok1!$D$52,Hárok1!$D$53))</f>
        <v>0</v>
      </c>
      <c r="J200" s="3">
        <v>114</v>
      </c>
    </row>
    <row r="201" spans="1:10" x14ac:dyDescent="0.25">
      <c r="A201" s="49" t="str">
        <f t="shared" si="2"/>
        <v>115.</v>
      </c>
      <c r="B201" s="52"/>
      <c r="C201" s="119"/>
      <c r="D201" s="120"/>
      <c r="E201" s="52"/>
      <c r="F201" s="53"/>
      <c r="G201" s="119"/>
      <c r="H201" s="120"/>
      <c r="I201" s="3">
        <f>IF(E201="",0,IF(E201=Hárok1!$C$52,Hárok1!$D$52,Hárok1!$D$53))</f>
        <v>0</v>
      </c>
      <c r="J201" s="3">
        <v>115</v>
      </c>
    </row>
    <row r="202" spans="1:10" x14ac:dyDescent="0.25">
      <c r="A202" s="49" t="str">
        <f t="shared" si="2"/>
        <v>116.</v>
      </c>
      <c r="B202" s="52"/>
      <c r="C202" s="119"/>
      <c r="D202" s="120"/>
      <c r="E202" s="52"/>
      <c r="F202" s="53"/>
      <c r="G202" s="119"/>
      <c r="H202" s="120"/>
      <c r="I202" s="3">
        <f>IF(E202="",0,IF(E202=Hárok1!$C$52,Hárok1!$D$52,Hárok1!$D$53))</f>
        <v>0</v>
      </c>
      <c r="J202" s="3">
        <v>116</v>
      </c>
    </row>
    <row r="203" spans="1:10" x14ac:dyDescent="0.25">
      <c r="A203" s="49" t="str">
        <f t="shared" si="2"/>
        <v>117.</v>
      </c>
      <c r="B203" s="52"/>
      <c r="C203" s="119"/>
      <c r="D203" s="120"/>
      <c r="E203" s="52"/>
      <c r="F203" s="53"/>
      <c r="G203" s="119"/>
      <c r="H203" s="120"/>
      <c r="I203" s="3">
        <f>IF(E203="",0,IF(E203=Hárok1!$C$52,Hárok1!$D$52,Hárok1!$D$53))</f>
        <v>0</v>
      </c>
      <c r="J203" s="3">
        <v>117</v>
      </c>
    </row>
    <row r="204" spans="1:10" x14ac:dyDescent="0.25">
      <c r="A204" s="49" t="str">
        <f t="shared" si="2"/>
        <v>118.</v>
      </c>
      <c r="B204" s="52"/>
      <c r="C204" s="119"/>
      <c r="D204" s="120"/>
      <c r="E204" s="52"/>
      <c r="F204" s="53"/>
      <c r="G204" s="119"/>
      <c r="H204" s="120"/>
      <c r="I204" s="3">
        <f>IF(E204="",0,IF(E204=Hárok1!$C$52,Hárok1!$D$52,Hárok1!$D$53))</f>
        <v>0</v>
      </c>
      <c r="J204" s="3">
        <v>118</v>
      </c>
    </row>
    <row r="205" spans="1:10" x14ac:dyDescent="0.25">
      <c r="A205" s="49" t="str">
        <f t="shared" si="2"/>
        <v>119.</v>
      </c>
      <c r="B205" s="52"/>
      <c r="C205" s="119"/>
      <c r="D205" s="120"/>
      <c r="E205" s="52"/>
      <c r="F205" s="53"/>
      <c r="G205" s="119"/>
      <c r="H205" s="120"/>
      <c r="I205" s="3">
        <f>IF(E205="",0,IF(E205=Hárok1!$C$52,Hárok1!$D$52,Hárok1!$D$53))</f>
        <v>0</v>
      </c>
      <c r="J205" s="3">
        <v>119</v>
      </c>
    </row>
    <row r="206" spans="1:10" x14ac:dyDescent="0.25">
      <c r="A206" s="49" t="str">
        <f t="shared" si="2"/>
        <v>120.</v>
      </c>
      <c r="B206" s="52"/>
      <c r="C206" s="119"/>
      <c r="D206" s="120"/>
      <c r="E206" s="52"/>
      <c r="F206" s="53"/>
      <c r="G206" s="119"/>
      <c r="H206" s="120"/>
      <c r="I206" s="3">
        <f>IF(E206="",0,IF(E206=Hárok1!$C$52,Hárok1!$D$52,Hárok1!$D$53))</f>
        <v>0</v>
      </c>
      <c r="J206" s="3">
        <v>120</v>
      </c>
    </row>
    <row r="207" spans="1:10" x14ac:dyDescent="0.25">
      <c r="A207" s="49" t="str">
        <f t="shared" si="2"/>
        <v>121.</v>
      </c>
      <c r="B207" s="52"/>
      <c r="C207" s="119"/>
      <c r="D207" s="120"/>
      <c r="E207" s="52"/>
      <c r="F207" s="53"/>
      <c r="G207" s="119"/>
      <c r="H207" s="120"/>
      <c r="I207" s="3">
        <f>IF(E207="",0,IF(E207=Hárok1!$C$52,Hárok1!$D$52,Hárok1!$D$53))</f>
        <v>0</v>
      </c>
      <c r="J207" s="3">
        <v>121</v>
      </c>
    </row>
    <row r="208" spans="1:10" x14ac:dyDescent="0.25">
      <c r="A208" s="49" t="str">
        <f t="shared" si="2"/>
        <v>122.</v>
      </c>
      <c r="B208" s="52"/>
      <c r="C208" s="119"/>
      <c r="D208" s="120"/>
      <c r="E208" s="52"/>
      <c r="F208" s="53"/>
      <c r="G208" s="119"/>
      <c r="H208" s="120"/>
      <c r="I208" s="3">
        <f>IF(E208="",0,IF(E208=Hárok1!$C$52,Hárok1!$D$52,Hárok1!$D$53))</f>
        <v>0</v>
      </c>
      <c r="J208" s="3">
        <v>122</v>
      </c>
    </row>
    <row r="209" spans="1:10" x14ac:dyDescent="0.25">
      <c r="A209" s="49" t="str">
        <f t="shared" si="2"/>
        <v>123.</v>
      </c>
      <c r="B209" s="52"/>
      <c r="C209" s="119"/>
      <c r="D209" s="120"/>
      <c r="E209" s="52"/>
      <c r="F209" s="53"/>
      <c r="G209" s="119"/>
      <c r="H209" s="120"/>
      <c r="I209" s="3">
        <f>IF(E209="",0,IF(E209=Hárok1!$C$52,Hárok1!$D$52,Hárok1!$D$53))</f>
        <v>0</v>
      </c>
      <c r="J209" s="3">
        <v>123</v>
      </c>
    </row>
    <row r="210" spans="1:10" x14ac:dyDescent="0.25">
      <c r="A210" s="49" t="str">
        <f t="shared" si="2"/>
        <v>124.</v>
      </c>
      <c r="B210" s="52"/>
      <c r="C210" s="119"/>
      <c r="D210" s="120"/>
      <c r="E210" s="52"/>
      <c r="F210" s="53"/>
      <c r="G210" s="119"/>
      <c r="H210" s="120"/>
      <c r="I210" s="3">
        <f>IF(E210="",0,IF(E210=Hárok1!$C$52,Hárok1!$D$52,Hárok1!$D$53))</f>
        <v>0</v>
      </c>
      <c r="J210" s="3">
        <v>124</v>
      </c>
    </row>
    <row r="211" spans="1:10" x14ac:dyDescent="0.25">
      <c r="A211" s="49" t="str">
        <f t="shared" si="2"/>
        <v>125.</v>
      </c>
      <c r="B211" s="52"/>
      <c r="C211" s="119"/>
      <c r="D211" s="120"/>
      <c r="E211" s="52"/>
      <c r="F211" s="53"/>
      <c r="G211" s="119"/>
      <c r="H211" s="120"/>
      <c r="I211" s="3">
        <f>IF(E211="",0,IF(E211=Hárok1!$C$52,Hárok1!$D$52,Hárok1!$D$53))</f>
        <v>0</v>
      </c>
      <c r="J211" s="3">
        <v>125</v>
      </c>
    </row>
    <row r="212" spans="1:10" x14ac:dyDescent="0.25">
      <c r="A212" s="49" t="str">
        <f t="shared" si="2"/>
        <v>126.</v>
      </c>
      <c r="B212" s="52"/>
      <c r="C212" s="119"/>
      <c r="D212" s="120"/>
      <c r="E212" s="52"/>
      <c r="F212" s="53"/>
      <c r="G212" s="119"/>
      <c r="H212" s="120"/>
      <c r="I212" s="3">
        <f>IF(E212="",0,IF(E212=Hárok1!$C$52,Hárok1!$D$52,Hárok1!$D$53))</f>
        <v>0</v>
      </c>
      <c r="J212" s="3">
        <v>126</v>
      </c>
    </row>
    <row r="213" spans="1:10" x14ac:dyDescent="0.25">
      <c r="A213" s="49" t="str">
        <f t="shared" si="2"/>
        <v>127.</v>
      </c>
      <c r="B213" s="52"/>
      <c r="C213" s="119"/>
      <c r="D213" s="120"/>
      <c r="E213" s="52"/>
      <c r="F213" s="53"/>
      <c r="G213" s="119"/>
      <c r="H213" s="120"/>
      <c r="I213" s="3">
        <f>IF(E213="",0,IF(E213=Hárok1!$C$52,Hárok1!$D$52,Hárok1!$D$53))</f>
        <v>0</v>
      </c>
      <c r="J213" s="3">
        <v>127</v>
      </c>
    </row>
    <row r="214" spans="1:10" x14ac:dyDescent="0.25">
      <c r="A214" s="49" t="str">
        <f t="shared" si="2"/>
        <v>128.</v>
      </c>
      <c r="B214" s="52"/>
      <c r="C214" s="119"/>
      <c r="D214" s="120"/>
      <c r="E214" s="52"/>
      <c r="F214" s="53"/>
      <c r="G214" s="119"/>
      <c r="H214" s="120"/>
      <c r="I214" s="3">
        <f>IF(E214="",0,IF(E214=Hárok1!$C$52,Hárok1!$D$52,Hárok1!$D$53))</f>
        <v>0</v>
      </c>
      <c r="J214" s="3">
        <v>128</v>
      </c>
    </row>
    <row r="215" spans="1:10" x14ac:dyDescent="0.25">
      <c r="A215" s="49" t="str">
        <f t="shared" si="2"/>
        <v>129.</v>
      </c>
      <c r="B215" s="52"/>
      <c r="C215" s="119"/>
      <c r="D215" s="120"/>
      <c r="E215" s="52"/>
      <c r="F215" s="53"/>
      <c r="G215" s="119"/>
      <c r="H215" s="120"/>
      <c r="I215" s="3">
        <f>IF(E215="",0,IF(E215=Hárok1!$C$52,Hárok1!$D$52,Hárok1!$D$53))</f>
        <v>0</v>
      </c>
      <c r="J215" s="3">
        <v>129</v>
      </c>
    </row>
    <row r="216" spans="1:10" x14ac:dyDescent="0.25">
      <c r="A216" s="49" t="str">
        <f t="shared" ref="A216:A279" si="3">CONCATENATE(J216,".")</f>
        <v>130.</v>
      </c>
      <c r="B216" s="52"/>
      <c r="C216" s="119"/>
      <c r="D216" s="120"/>
      <c r="E216" s="52"/>
      <c r="F216" s="53"/>
      <c r="G216" s="119"/>
      <c r="H216" s="120"/>
      <c r="I216" s="3">
        <f>IF(E216="",0,IF(E216=Hárok1!$C$52,Hárok1!$D$52,Hárok1!$D$53))</f>
        <v>0</v>
      </c>
      <c r="J216" s="3">
        <v>130</v>
      </c>
    </row>
    <row r="217" spans="1:10" x14ac:dyDescent="0.25">
      <c r="A217" s="49" t="str">
        <f t="shared" si="3"/>
        <v>131.</v>
      </c>
      <c r="B217" s="52"/>
      <c r="C217" s="119"/>
      <c r="D217" s="120"/>
      <c r="E217" s="52"/>
      <c r="F217" s="53"/>
      <c r="G217" s="119"/>
      <c r="H217" s="120"/>
      <c r="I217" s="3">
        <f>IF(E217="",0,IF(E217=Hárok1!$C$52,Hárok1!$D$52,Hárok1!$D$53))</f>
        <v>0</v>
      </c>
      <c r="J217" s="3">
        <v>131</v>
      </c>
    </row>
    <row r="218" spans="1:10" x14ac:dyDescent="0.25">
      <c r="A218" s="49" t="str">
        <f t="shared" si="3"/>
        <v>132.</v>
      </c>
      <c r="B218" s="52"/>
      <c r="C218" s="119"/>
      <c r="D218" s="120"/>
      <c r="E218" s="52"/>
      <c r="F218" s="53"/>
      <c r="G218" s="119"/>
      <c r="H218" s="120"/>
      <c r="I218" s="3">
        <f>IF(E218="",0,IF(E218=Hárok1!$C$52,Hárok1!$D$52,Hárok1!$D$53))</f>
        <v>0</v>
      </c>
      <c r="J218" s="3">
        <v>132</v>
      </c>
    </row>
    <row r="219" spans="1:10" x14ac:dyDescent="0.25">
      <c r="A219" s="49" t="str">
        <f t="shared" si="3"/>
        <v>133.</v>
      </c>
      <c r="B219" s="52"/>
      <c r="C219" s="119"/>
      <c r="D219" s="120"/>
      <c r="E219" s="52"/>
      <c r="F219" s="53"/>
      <c r="G219" s="119"/>
      <c r="H219" s="120"/>
      <c r="I219" s="3">
        <f>IF(E219="",0,IF(E219=Hárok1!$C$52,Hárok1!$D$52,Hárok1!$D$53))</f>
        <v>0</v>
      </c>
      <c r="J219" s="3">
        <v>133</v>
      </c>
    </row>
    <row r="220" spans="1:10" x14ac:dyDescent="0.25">
      <c r="A220" s="49" t="str">
        <f t="shared" si="3"/>
        <v>134.</v>
      </c>
      <c r="B220" s="52"/>
      <c r="C220" s="119"/>
      <c r="D220" s="120"/>
      <c r="E220" s="52"/>
      <c r="F220" s="53"/>
      <c r="G220" s="119"/>
      <c r="H220" s="120"/>
      <c r="I220" s="3">
        <f>IF(E220="",0,IF(E220=Hárok1!$C$52,Hárok1!$D$52,Hárok1!$D$53))</f>
        <v>0</v>
      </c>
      <c r="J220" s="3">
        <v>134</v>
      </c>
    </row>
    <row r="221" spans="1:10" x14ac:dyDescent="0.25">
      <c r="A221" s="49" t="str">
        <f t="shared" si="3"/>
        <v>135.</v>
      </c>
      <c r="B221" s="52"/>
      <c r="C221" s="119"/>
      <c r="D221" s="120"/>
      <c r="E221" s="52"/>
      <c r="F221" s="53"/>
      <c r="G221" s="119"/>
      <c r="H221" s="120"/>
      <c r="I221" s="3">
        <f>IF(E221="",0,IF(E221=Hárok1!$C$52,Hárok1!$D$52,Hárok1!$D$53))</f>
        <v>0</v>
      </c>
      <c r="J221" s="3">
        <v>135</v>
      </c>
    </row>
    <row r="222" spans="1:10" x14ac:dyDescent="0.25">
      <c r="A222" s="49" t="str">
        <f t="shared" si="3"/>
        <v>136.</v>
      </c>
      <c r="B222" s="52"/>
      <c r="C222" s="119"/>
      <c r="D222" s="120"/>
      <c r="E222" s="52"/>
      <c r="F222" s="53"/>
      <c r="G222" s="119"/>
      <c r="H222" s="120"/>
      <c r="I222" s="3">
        <f>IF(E222="",0,IF(E222=Hárok1!$C$52,Hárok1!$D$52,Hárok1!$D$53))</f>
        <v>0</v>
      </c>
      <c r="J222" s="3">
        <v>136</v>
      </c>
    </row>
    <row r="223" spans="1:10" x14ac:dyDescent="0.25">
      <c r="A223" s="49" t="str">
        <f t="shared" si="3"/>
        <v>137.</v>
      </c>
      <c r="B223" s="52"/>
      <c r="C223" s="119"/>
      <c r="D223" s="120"/>
      <c r="E223" s="52"/>
      <c r="F223" s="53"/>
      <c r="G223" s="119"/>
      <c r="H223" s="120"/>
      <c r="I223" s="3">
        <f>IF(E223="",0,IF(E223=Hárok1!$C$52,Hárok1!$D$52,Hárok1!$D$53))</f>
        <v>0</v>
      </c>
      <c r="J223" s="3">
        <v>137</v>
      </c>
    </row>
    <row r="224" spans="1:10" x14ac:dyDescent="0.25">
      <c r="A224" s="49" t="str">
        <f t="shared" si="3"/>
        <v>138.</v>
      </c>
      <c r="B224" s="52"/>
      <c r="C224" s="119"/>
      <c r="D224" s="120"/>
      <c r="E224" s="52"/>
      <c r="F224" s="53"/>
      <c r="G224" s="119"/>
      <c r="H224" s="120"/>
      <c r="I224" s="3">
        <f>IF(E224="",0,IF(E224=Hárok1!$C$52,Hárok1!$D$52,Hárok1!$D$53))</f>
        <v>0</v>
      </c>
      <c r="J224" s="3">
        <v>138</v>
      </c>
    </row>
    <row r="225" spans="1:10" x14ac:dyDescent="0.25">
      <c r="A225" s="49" t="str">
        <f t="shared" si="3"/>
        <v>139.</v>
      </c>
      <c r="B225" s="52"/>
      <c r="C225" s="119"/>
      <c r="D225" s="120"/>
      <c r="E225" s="52"/>
      <c r="F225" s="53"/>
      <c r="G225" s="119"/>
      <c r="H225" s="120"/>
      <c r="I225" s="3">
        <f>IF(E225="",0,IF(E225=Hárok1!$C$52,Hárok1!$D$52,Hárok1!$D$53))</f>
        <v>0</v>
      </c>
      <c r="J225" s="3">
        <v>139</v>
      </c>
    </row>
    <row r="226" spans="1:10" x14ac:dyDescent="0.25">
      <c r="A226" s="49" t="str">
        <f t="shared" si="3"/>
        <v>140.</v>
      </c>
      <c r="B226" s="52"/>
      <c r="C226" s="119"/>
      <c r="D226" s="120"/>
      <c r="E226" s="52"/>
      <c r="F226" s="53"/>
      <c r="G226" s="119"/>
      <c r="H226" s="120"/>
      <c r="I226" s="3">
        <f>IF(E226="",0,IF(E226=Hárok1!$C$52,Hárok1!$D$52,Hárok1!$D$53))</f>
        <v>0</v>
      </c>
      <c r="J226" s="3">
        <v>140</v>
      </c>
    </row>
    <row r="227" spans="1:10" x14ac:dyDescent="0.25">
      <c r="A227" s="49" t="str">
        <f t="shared" si="3"/>
        <v>141.</v>
      </c>
      <c r="B227" s="52"/>
      <c r="C227" s="119"/>
      <c r="D227" s="120"/>
      <c r="E227" s="52"/>
      <c r="F227" s="53"/>
      <c r="G227" s="119"/>
      <c r="H227" s="120"/>
      <c r="I227" s="3">
        <f>IF(E227="",0,IF(E227=Hárok1!$C$52,Hárok1!$D$52,Hárok1!$D$53))</f>
        <v>0</v>
      </c>
      <c r="J227" s="3">
        <v>141</v>
      </c>
    </row>
    <row r="228" spans="1:10" x14ac:dyDescent="0.25">
      <c r="A228" s="49" t="str">
        <f t="shared" si="3"/>
        <v>142.</v>
      </c>
      <c r="B228" s="52"/>
      <c r="C228" s="119"/>
      <c r="D228" s="120"/>
      <c r="E228" s="52"/>
      <c r="F228" s="53"/>
      <c r="G228" s="119"/>
      <c r="H228" s="120"/>
      <c r="I228" s="3">
        <f>IF(E228="",0,IF(E228=Hárok1!$C$52,Hárok1!$D$52,Hárok1!$D$53))</f>
        <v>0</v>
      </c>
      <c r="J228" s="3">
        <v>142</v>
      </c>
    </row>
    <row r="229" spans="1:10" x14ac:dyDescent="0.25">
      <c r="A229" s="49" t="str">
        <f t="shared" si="3"/>
        <v>143.</v>
      </c>
      <c r="B229" s="52"/>
      <c r="C229" s="119"/>
      <c r="D229" s="120"/>
      <c r="E229" s="52"/>
      <c r="F229" s="53"/>
      <c r="G229" s="119"/>
      <c r="H229" s="120"/>
      <c r="I229" s="3">
        <f>IF(E229="",0,IF(E229=Hárok1!$C$52,Hárok1!$D$52,Hárok1!$D$53))</f>
        <v>0</v>
      </c>
      <c r="J229" s="3">
        <v>143</v>
      </c>
    </row>
    <row r="230" spans="1:10" x14ac:dyDescent="0.25">
      <c r="A230" s="49" t="str">
        <f t="shared" si="3"/>
        <v>144.</v>
      </c>
      <c r="B230" s="52"/>
      <c r="C230" s="119"/>
      <c r="D230" s="120"/>
      <c r="E230" s="52"/>
      <c r="F230" s="53"/>
      <c r="G230" s="119"/>
      <c r="H230" s="120"/>
      <c r="I230" s="3">
        <f>IF(E230="",0,IF(E230=Hárok1!$C$52,Hárok1!$D$52,Hárok1!$D$53))</f>
        <v>0</v>
      </c>
      <c r="J230" s="3">
        <v>144</v>
      </c>
    </row>
    <row r="231" spans="1:10" x14ac:dyDescent="0.25">
      <c r="A231" s="49" t="str">
        <f t="shared" si="3"/>
        <v>145.</v>
      </c>
      <c r="B231" s="52"/>
      <c r="C231" s="119"/>
      <c r="D231" s="120"/>
      <c r="E231" s="52"/>
      <c r="F231" s="53"/>
      <c r="G231" s="119"/>
      <c r="H231" s="120"/>
      <c r="I231" s="3">
        <f>IF(E231="",0,IF(E231=Hárok1!$C$52,Hárok1!$D$52,Hárok1!$D$53))</f>
        <v>0</v>
      </c>
      <c r="J231" s="3">
        <v>145</v>
      </c>
    </row>
    <row r="232" spans="1:10" x14ac:dyDescent="0.25">
      <c r="A232" s="49" t="str">
        <f t="shared" si="3"/>
        <v>146.</v>
      </c>
      <c r="B232" s="52"/>
      <c r="C232" s="119"/>
      <c r="D232" s="120"/>
      <c r="E232" s="52"/>
      <c r="F232" s="53"/>
      <c r="G232" s="119"/>
      <c r="H232" s="120"/>
      <c r="I232" s="3">
        <f>IF(E232="",0,IF(E232=Hárok1!$C$52,Hárok1!$D$52,Hárok1!$D$53))</f>
        <v>0</v>
      </c>
      <c r="J232" s="3">
        <v>146</v>
      </c>
    </row>
    <row r="233" spans="1:10" x14ac:dyDescent="0.25">
      <c r="A233" s="49" t="str">
        <f t="shared" si="3"/>
        <v>147.</v>
      </c>
      <c r="B233" s="52"/>
      <c r="C233" s="119"/>
      <c r="D233" s="120"/>
      <c r="E233" s="52"/>
      <c r="F233" s="53"/>
      <c r="G233" s="119"/>
      <c r="H233" s="120"/>
      <c r="I233" s="3">
        <f>IF(E233="",0,IF(E233=Hárok1!$C$52,Hárok1!$D$52,Hárok1!$D$53))</f>
        <v>0</v>
      </c>
      <c r="J233" s="3">
        <v>147</v>
      </c>
    </row>
    <row r="234" spans="1:10" x14ac:dyDescent="0.25">
      <c r="A234" s="49" t="str">
        <f t="shared" si="3"/>
        <v>148.</v>
      </c>
      <c r="B234" s="52"/>
      <c r="C234" s="119"/>
      <c r="D234" s="120"/>
      <c r="E234" s="52"/>
      <c r="F234" s="53"/>
      <c r="G234" s="119"/>
      <c r="H234" s="120"/>
      <c r="I234" s="3">
        <f>IF(E234="",0,IF(E234=Hárok1!$C$52,Hárok1!$D$52,Hárok1!$D$53))</f>
        <v>0</v>
      </c>
      <c r="J234" s="3">
        <v>148</v>
      </c>
    </row>
    <row r="235" spans="1:10" x14ac:dyDescent="0.25">
      <c r="A235" s="49" t="str">
        <f t="shared" si="3"/>
        <v>149.</v>
      </c>
      <c r="B235" s="52"/>
      <c r="C235" s="119"/>
      <c r="D235" s="120"/>
      <c r="E235" s="52"/>
      <c r="F235" s="53"/>
      <c r="G235" s="119"/>
      <c r="H235" s="120"/>
      <c r="I235" s="3">
        <f>IF(E235="",0,IF(E235=Hárok1!$C$52,Hárok1!$D$52,Hárok1!$D$53))</f>
        <v>0</v>
      </c>
      <c r="J235" s="3">
        <v>149</v>
      </c>
    </row>
    <row r="236" spans="1:10" x14ac:dyDescent="0.25">
      <c r="A236" s="49" t="str">
        <f t="shared" si="3"/>
        <v>150.</v>
      </c>
      <c r="B236" s="52"/>
      <c r="C236" s="119"/>
      <c r="D236" s="120"/>
      <c r="E236" s="52"/>
      <c r="F236" s="53"/>
      <c r="G236" s="119"/>
      <c r="H236" s="120"/>
      <c r="I236" s="3">
        <f>IF(E236="",0,IF(E236=Hárok1!$C$52,Hárok1!$D$52,Hárok1!$D$53))</f>
        <v>0</v>
      </c>
      <c r="J236" s="3">
        <v>150</v>
      </c>
    </row>
    <row r="237" spans="1:10" x14ac:dyDescent="0.25">
      <c r="A237" s="49" t="str">
        <f t="shared" si="3"/>
        <v>151.</v>
      </c>
      <c r="B237" s="52"/>
      <c r="C237" s="119"/>
      <c r="D237" s="120"/>
      <c r="E237" s="52"/>
      <c r="F237" s="53"/>
      <c r="G237" s="119"/>
      <c r="H237" s="120"/>
      <c r="I237" s="3">
        <f>IF(E237="",0,IF(E237=Hárok1!$C$52,Hárok1!$D$52,Hárok1!$D$53))</f>
        <v>0</v>
      </c>
      <c r="J237" s="3">
        <v>151</v>
      </c>
    </row>
    <row r="238" spans="1:10" x14ac:dyDescent="0.25">
      <c r="A238" s="49" t="str">
        <f t="shared" si="3"/>
        <v>152.</v>
      </c>
      <c r="B238" s="52"/>
      <c r="C238" s="119"/>
      <c r="D238" s="120"/>
      <c r="E238" s="52"/>
      <c r="F238" s="53"/>
      <c r="G238" s="119"/>
      <c r="H238" s="120"/>
      <c r="I238" s="3">
        <f>IF(E238="",0,IF(E238=Hárok1!$C$52,Hárok1!$D$52,Hárok1!$D$53))</f>
        <v>0</v>
      </c>
      <c r="J238" s="3">
        <v>152</v>
      </c>
    </row>
    <row r="239" spans="1:10" x14ac:dyDescent="0.25">
      <c r="A239" s="49" t="str">
        <f t="shared" si="3"/>
        <v>153.</v>
      </c>
      <c r="B239" s="52"/>
      <c r="C239" s="119"/>
      <c r="D239" s="120"/>
      <c r="E239" s="52"/>
      <c r="F239" s="53"/>
      <c r="G239" s="119"/>
      <c r="H239" s="120"/>
      <c r="I239" s="3">
        <f>IF(E239="",0,IF(E239=Hárok1!$C$52,Hárok1!$D$52,Hárok1!$D$53))</f>
        <v>0</v>
      </c>
      <c r="J239" s="3">
        <v>153</v>
      </c>
    </row>
    <row r="240" spans="1:10" x14ac:dyDescent="0.25">
      <c r="A240" s="49" t="str">
        <f t="shared" si="3"/>
        <v>154.</v>
      </c>
      <c r="B240" s="52"/>
      <c r="C240" s="119"/>
      <c r="D240" s="120"/>
      <c r="E240" s="52"/>
      <c r="F240" s="53"/>
      <c r="G240" s="119"/>
      <c r="H240" s="120"/>
      <c r="I240" s="3">
        <f>IF(E240="",0,IF(E240=Hárok1!$C$52,Hárok1!$D$52,Hárok1!$D$53))</f>
        <v>0</v>
      </c>
      <c r="J240" s="3">
        <v>154</v>
      </c>
    </row>
    <row r="241" spans="1:10" x14ac:dyDescent="0.25">
      <c r="A241" s="49" t="str">
        <f t="shared" si="3"/>
        <v>155.</v>
      </c>
      <c r="B241" s="52"/>
      <c r="C241" s="119"/>
      <c r="D241" s="120"/>
      <c r="E241" s="52"/>
      <c r="F241" s="53"/>
      <c r="G241" s="119"/>
      <c r="H241" s="120"/>
      <c r="I241" s="3">
        <f>IF(E241="",0,IF(E241=Hárok1!$C$52,Hárok1!$D$52,Hárok1!$D$53))</f>
        <v>0</v>
      </c>
      <c r="J241" s="3">
        <v>155</v>
      </c>
    </row>
    <row r="242" spans="1:10" x14ac:dyDescent="0.25">
      <c r="A242" s="49" t="str">
        <f t="shared" si="3"/>
        <v>156.</v>
      </c>
      <c r="B242" s="52"/>
      <c r="C242" s="119"/>
      <c r="D242" s="120"/>
      <c r="E242" s="52"/>
      <c r="F242" s="53"/>
      <c r="G242" s="119"/>
      <c r="H242" s="120"/>
      <c r="I242" s="3">
        <f>IF(E242="",0,IF(E242=Hárok1!$C$52,Hárok1!$D$52,Hárok1!$D$53))</f>
        <v>0</v>
      </c>
      <c r="J242" s="3">
        <v>156</v>
      </c>
    </row>
    <row r="243" spans="1:10" x14ac:dyDescent="0.25">
      <c r="A243" s="49" t="str">
        <f t="shared" si="3"/>
        <v>157.</v>
      </c>
      <c r="B243" s="52"/>
      <c r="C243" s="119"/>
      <c r="D243" s="120"/>
      <c r="E243" s="52"/>
      <c r="F243" s="53"/>
      <c r="G243" s="119"/>
      <c r="H243" s="120"/>
      <c r="I243" s="3">
        <f>IF(E243="",0,IF(E243=Hárok1!$C$52,Hárok1!$D$52,Hárok1!$D$53))</f>
        <v>0</v>
      </c>
      <c r="J243" s="3">
        <v>157</v>
      </c>
    </row>
    <row r="244" spans="1:10" x14ac:dyDescent="0.25">
      <c r="A244" s="49" t="str">
        <f t="shared" si="3"/>
        <v>158.</v>
      </c>
      <c r="B244" s="52"/>
      <c r="C244" s="119"/>
      <c r="D244" s="120"/>
      <c r="E244" s="52"/>
      <c r="F244" s="53"/>
      <c r="G244" s="119"/>
      <c r="H244" s="120"/>
      <c r="I244" s="3">
        <f>IF(E244="",0,IF(E244=Hárok1!$C$52,Hárok1!$D$52,Hárok1!$D$53))</f>
        <v>0</v>
      </c>
      <c r="J244" s="3">
        <v>158</v>
      </c>
    </row>
    <row r="245" spans="1:10" x14ac:dyDescent="0.25">
      <c r="A245" s="49" t="str">
        <f t="shared" si="3"/>
        <v>159.</v>
      </c>
      <c r="B245" s="52"/>
      <c r="C245" s="119"/>
      <c r="D245" s="120"/>
      <c r="E245" s="52"/>
      <c r="F245" s="53"/>
      <c r="G245" s="119"/>
      <c r="H245" s="120"/>
      <c r="I245" s="3">
        <f>IF(E245="",0,IF(E245=Hárok1!$C$52,Hárok1!$D$52,Hárok1!$D$53))</f>
        <v>0</v>
      </c>
      <c r="J245" s="3">
        <v>159</v>
      </c>
    </row>
    <row r="246" spans="1:10" x14ac:dyDescent="0.25">
      <c r="A246" s="49" t="str">
        <f t="shared" si="3"/>
        <v>160.</v>
      </c>
      <c r="B246" s="52"/>
      <c r="C246" s="119"/>
      <c r="D246" s="120"/>
      <c r="E246" s="52"/>
      <c r="F246" s="53"/>
      <c r="G246" s="119"/>
      <c r="H246" s="120"/>
      <c r="I246" s="3">
        <f>IF(E246="",0,IF(E246=Hárok1!$C$52,Hárok1!$D$52,Hárok1!$D$53))</f>
        <v>0</v>
      </c>
      <c r="J246" s="3">
        <v>160</v>
      </c>
    </row>
    <row r="247" spans="1:10" x14ac:dyDescent="0.25">
      <c r="A247" s="49" t="str">
        <f t="shared" si="3"/>
        <v>161.</v>
      </c>
      <c r="B247" s="52"/>
      <c r="C247" s="119"/>
      <c r="D247" s="120"/>
      <c r="E247" s="52"/>
      <c r="F247" s="53"/>
      <c r="G247" s="119"/>
      <c r="H247" s="120"/>
      <c r="I247" s="3">
        <f>IF(E247="",0,IF(E247=Hárok1!$C$52,Hárok1!$D$52,Hárok1!$D$53))</f>
        <v>0</v>
      </c>
      <c r="J247" s="3">
        <v>161</v>
      </c>
    </row>
    <row r="248" spans="1:10" x14ac:dyDescent="0.25">
      <c r="A248" s="49" t="str">
        <f t="shared" si="3"/>
        <v>162.</v>
      </c>
      <c r="B248" s="52"/>
      <c r="C248" s="119"/>
      <c r="D248" s="120"/>
      <c r="E248" s="52"/>
      <c r="F248" s="53"/>
      <c r="G248" s="119"/>
      <c r="H248" s="120"/>
      <c r="I248" s="3">
        <f>IF(E248="",0,IF(E248=Hárok1!$C$52,Hárok1!$D$52,Hárok1!$D$53))</f>
        <v>0</v>
      </c>
      <c r="J248" s="3">
        <v>162</v>
      </c>
    </row>
    <row r="249" spans="1:10" x14ac:dyDescent="0.25">
      <c r="A249" s="49" t="str">
        <f t="shared" si="3"/>
        <v>163.</v>
      </c>
      <c r="B249" s="52"/>
      <c r="C249" s="119"/>
      <c r="D249" s="120"/>
      <c r="E249" s="52"/>
      <c r="F249" s="53"/>
      <c r="G249" s="119"/>
      <c r="H249" s="120"/>
      <c r="I249" s="3">
        <f>IF(E249="",0,IF(E249=Hárok1!$C$52,Hárok1!$D$52,Hárok1!$D$53))</f>
        <v>0</v>
      </c>
      <c r="J249" s="3">
        <v>163</v>
      </c>
    </row>
    <row r="250" spans="1:10" x14ac:dyDescent="0.25">
      <c r="A250" s="49" t="str">
        <f t="shared" si="3"/>
        <v>164.</v>
      </c>
      <c r="B250" s="52"/>
      <c r="C250" s="119"/>
      <c r="D250" s="120"/>
      <c r="E250" s="52"/>
      <c r="F250" s="53"/>
      <c r="G250" s="119"/>
      <c r="H250" s="120"/>
      <c r="I250" s="3">
        <f>IF(E250="",0,IF(E250=Hárok1!$C$52,Hárok1!$D$52,Hárok1!$D$53))</f>
        <v>0</v>
      </c>
      <c r="J250" s="3">
        <v>164</v>
      </c>
    </row>
    <row r="251" spans="1:10" x14ac:dyDescent="0.25">
      <c r="A251" s="49" t="str">
        <f t="shared" si="3"/>
        <v>165.</v>
      </c>
      <c r="B251" s="52"/>
      <c r="C251" s="119"/>
      <c r="D251" s="120"/>
      <c r="E251" s="52"/>
      <c r="F251" s="53"/>
      <c r="G251" s="119"/>
      <c r="H251" s="120"/>
      <c r="I251" s="3">
        <f>IF(E251="",0,IF(E251=Hárok1!$C$52,Hárok1!$D$52,Hárok1!$D$53))</f>
        <v>0</v>
      </c>
      <c r="J251" s="3">
        <v>165</v>
      </c>
    </row>
    <row r="252" spans="1:10" x14ac:dyDescent="0.25">
      <c r="A252" s="49" t="str">
        <f t="shared" si="3"/>
        <v>166.</v>
      </c>
      <c r="B252" s="52"/>
      <c r="C252" s="119"/>
      <c r="D252" s="120"/>
      <c r="E252" s="52"/>
      <c r="F252" s="53"/>
      <c r="G252" s="119"/>
      <c r="H252" s="120"/>
      <c r="I252" s="3">
        <f>IF(E252="",0,IF(E252=Hárok1!$C$52,Hárok1!$D$52,Hárok1!$D$53))</f>
        <v>0</v>
      </c>
      <c r="J252" s="3">
        <v>166</v>
      </c>
    </row>
    <row r="253" spans="1:10" x14ac:dyDescent="0.25">
      <c r="A253" s="49" t="str">
        <f t="shared" si="3"/>
        <v>167.</v>
      </c>
      <c r="B253" s="52"/>
      <c r="C253" s="119"/>
      <c r="D253" s="120"/>
      <c r="E253" s="52"/>
      <c r="F253" s="53"/>
      <c r="G253" s="119"/>
      <c r="H253" s="120"/>
      <c r="I253" s="3">
        <f>IF(E253="",0,IF(E253=Hárok1!$C$52,Hárok1!$D$52,Hárok1!$D$53))</f>
        <v>0</v>
      </c>
      <c r="J253" s="3">
        <v>167</v>
      </c>
    </row>
    <row r="254" spans="1:10" x14ac:dyDescent="0.25">
      <c r="A254" s="49" t="str">
        <f t="shared" si="3"/>
        <v>168.</v>
      </c>
      <c r="B254" s="52"/>
      <c r="C254" s="119"/>
      <c r="D254" s="120"/>
      <c r="E254" s="52"/>
      <c r="F254" s="53"/>
      <c r="G254" s="119"/>
      <c r="H254" s="120"/>
      <c r="I254" s="3">
        <f>IF(E254="",0,IF(E254=Hárok1!$C$52,Hárok1!$D$52,Hárok1!$D$53))</f>
        <v>0</v>
      </c>
      <c r="J254" s="3">
        <v>168</v>
      </c>
    </row>
    <row r="255" spans="1:10" x14ac:dyDescent="0.25">
      <c r="A255" s="49" t="str">
        <f t="shared" si="3"/>
        <v>169.</v>
      </c>
      <c r="B255" s="52"/>
      <c r="C255" s="119"/>
      <c r="D255" s="120"/>
      <c r="E255" s="52"/>
      <c r="F255" s="53"/>
      <c r="G255" s="119"/>
      <c r="H255" s="120"/>
      <c r="I255" s="3">
        <f>IF(E255="",0,IF(E255=Hárok1!$C$52,Hárok1!$D$52,Hárok1!$D$53))</f>
        <v>0</v>
      </c>
      <c r="J255" s="3">
        <v>169</v>
      </c>
    </row>
    <row r="256" spans="1:10" x14ac:dyDescent="0.25">
      <c r="A256" s="49" t="str">
        <f t="shared" si="3"/>
        <v>170.</v>
      </c>
      <c r="B256" s="52"/>
      <c r="C256" s="119"/>
      <c r="D256" s="120"/>
      <c r="E256" s="52"/>
      <c r="F256" s="53"/>
      <c r="G256" s="119"/>
      <c r="H256" s="120"/>
      <c r="I256" s="3">
        <f>IF(E256="",0,IF(E256=Hárok1!$C$52,Hárok1!$D$52,Hárok1!$D$53))</f>
        <v>0</v>
      </c>
      <c r="J256" s="3">
        <v>170</v>
      </c>
    </row>
    <row r="257" spans="1:10" x14ac:dyDescent="0.25">
      <c r="A257" s="49" t="str">
        <f t="shared" si="3"/>
        <v>171.</v>
      </c>
      <c r="B257" s="52"/>
      <c r="C257" s="119"/>
      <c r="D257" s="120"/>
      <c r="E257" s="52"/>
      <c r="F257" s="53"/>
      <c r="G257" s="119"/>
      <c r="H257" s="120"/>
      <c r="I257" s="3">
        <f>IF(E257="",0,IF(E257=Hárok1!$C$52,Hárok1!$D$52,Hárok1!$D$53))</f>
        <v>0</v>
      </c>
      <c r="J257" s="3">
        <v>171</v>
      </c>
    </row>
    <row r="258" spans="1:10" x14ac:dyDescent="0.25">
      <c r="A258" s="49" t="str">
        <f t="shared" si="3"/>
        <v>172.</v>
      </c>
      <c r="B258" s="52"/>
      <c r="C258" s="119"/>
      <c r="D258" s="120"/>
      <c r="E258" s="52"/>
      <c r="F258" s="53"/>
      <c r="G258" s="119"/>
      <c r="H258" s="120"/>
      <c r="I258" s="3">
        <f>IF(E258="",0,IF(E258=Hárok1!$C$52,Hárok1!$D$52,Hárok1!$D$53))</f>
        <v>0</v>
      </c>
      <c r="J258" s="3">
        <v>172</v>
      </c>
    </row>
    <row r="259" spans="1:10" x14ac:dyDescent="0.25">
      <c r="A259" s="49" t="str">
        <f t="shared" si="3"/>
        <v>173.</v>
      </c>
      <c r="B259" s="52"/>
      <c r="C259" s="119"/>
      <c r="D259" s="120"/>
      <c r="E259" s="52"/>
      <c r="F259" s="53"/>
      <c r="G259" s="119"/>
      <c r="H259" s="120"/>
      <c r="I259" s="3">
        <f>IF(E259="",0,IF(E259=Hárok1!$C$52,Hárok1!$D$52,Hárok1!$D$53))</f>
        <v>0</v>
      </c>
      <c r="J259" s="3">
        <v>173</v>
      </c>
    </row>
    <row r="260" spans="1:10" x14ac:dyDescent="0.25">
      <c r="A260" s="49" t="str">
        <f t="shared" si="3"/>
        <v>174.</v>
      </c>
      <c r="B260" s="52"/>
      <c r="C260" s="119"/>
      <c r="D260" s="120"/>
      <c r="E260" s="52"/>
      <c r="F260" s="53"/>
      <c r="G260" s="119"/>
      <c r="H260" s="120"/>
      <c r="I260" s="3">
        <f>IF(E260="",0,IF(E260=Hárok1!$C$52,Hárok1!$D$52,Hárok1!$D$53))</f>
        <v>0</v>
      </c>
      <c r="J260" s="3">
        <v>174</v>
      </c>
    </row>
    <row r="261" spans="1:10" x14ac:dyDescent="0.25">
      <c r="A261" s="49" t="str">
        <f t="shared" si="3"/>
        <v>175.</v>
      </c>
      <c r="B261" s="52"/>
      <c r="C261" s="119"/>
      <c r="D261" s="120"/>
      <c r="E261" s="52"/>
      <c r="F261" s="53"/>
      <c r="G261" s="119"/>
      <c r="H261" s="120"/>
      <c r="I261" s="3">
        <f>IF(E261="",0,IF(E261=Hárok1!$C$52,Hárok1!$D$52,Hárok1!$D$53))</f>
        <v>0</v>
      </c>
      <c r="J261" s="3">
        <v>175</v>
      </c>
    </row>
    <row r="262" spans="1:10" x14ac:dyDescent="0.25">
      <c r="A262" s="49" t="str">
        <f t="shared" si="3"/>
        <v>176.</v>
      </c>
      <c r="B262" s="52"/>
      <c r="C262" s="119"/>
      <c r="D262" s="120"/>
      <c r="E262" s="52"/>
      <c r="F262" s="53"/>
      <c r="G262" s="119"/>
      <c r="H262" s="120"/>
      <c r="I262" s="3">
        <f>IF(E262="",0,IF(E262=Hárok1!$C$52,Hárok1!$D$52,Hárok1!$D$53))</f>
        <v>0</v>
      </c>
      <c r="J262" s="3">
        <v>176</v>
      </c>
    </row>
    <row r="263" spans="1:10" x14ac:dyDescent="0.25">
      <c r="A263" s="49" t="str">
        <f t="shared" si="3"/>
        <v>177.</v>
      </c>
      <c r="B263" s="52"/>
      <c r="C263" s="119"/>
      <c r="D263" s="120"/>
      <c r="E263" s="52"/>
      <c r="F263" s="53"/>
      <c r="G263" s="119"/>
      <c r="H263" s="120"/>
      <c r="I263" s="3">
        <f>IF(E263="",0,IF(E263=Hárok1!$C$52,Hárok1!$D$52,Hárok1!$D$53))</f>
        <v>0</v>
      </c>
      <c r="J263" s="3">
        <v>177</v>
      </c>
    </row>
    <row r="264" spans="1:10" x14ac:dyDescent="0.25">
      <c r="A264" s="49" t="str">
        <f t="shared" si="3"/>
        <v>178.</v>
      </c>
      <c r="B264" s="52"/>
      <c r="C264" s="119"/>
      <c r="D264" s="120"/>
      <c r="E264" s="52"/>
      <c r="F264" s="53"/>
      <c r="G264" s="119"/>
      <c r="H264" s="120"/>
      <c r="I264" s="3">
        <f>IF(E264="",0,IF(E264=Hárok1!$C$52,Hárok1!$D$52,Hárok1!$D$53))</f>
        <v>0</v>
      </c>
      <c r="J264" s="3">
        <v>178</v>
      </c>
    </row>
    <row r="265" spans="1:10" x14ac:dyDescent="0.25">
      <c r="A265" s="49" t="str">
        <f t="shared" si="3"/>
        <v>179.</v>
      </c>
      <c r="B265" s="52"/>
      <c r="C265" s="119"/>
      <c r="D265" s="120"/>
      <c r="E265" s="52"/>
      <c r="F265" s="53"/>
      <c r="G265" s="119"/>
      <c r="H265" s="120"/>
      <c r="I265" s="3">
        <f>IF(E265="",0,IF(E265=Hárok1!$C$52,Hárok1!$D$52,Hárok1!$D$53))</f>
        <v>0</v>
      </c>
      <c r="J265" s="3">
        <v>179</v>
      </c>
    </row>
    <row r="266" spans="1:10" x14ac:dyDescent="0.25">
      <c r="A266" s="49" t="str">
        <f t="shared" si="3"/>
        <v>180.</v>
      </c>
      <c r="B266" s="52"/>
      <c r="C266" s="119"/>
      <c r="D266" s="120"/>
      <c r="E266" s="52"/>
      <c r="F266" s="53"/>
      <c r="G266" s="119"/>
      <c r="H266" s="120"/>
      <c r="I266" s="3">
        <f>IF(E266="",0,IF(E266=Hárok1!$C$52,Hárok1!$D$52,Hárok1!$D$53))</f>
        <v>0</v>
      </c>
      <c r="J266" s="3">
        <v>180</v>
      </c>
    </row>
    <row r="267" spans="1:10" x14ac:dyDescent="0.25">
      <c r="A267" s="49" t="str">
        <f t="shared" si="3"/>
        <v>181.</v>
      </c>
      <c r="B267" s="52"/>
      <c r="C267" s="119"/>
      <c r="D267" s="120"/>
      <c r="E267" s="52"/>
      <c r="F267" s="53"/>
      <c r="G267" s="119"/>
      <c r="H267" s="120"/>
      <c r="I267" s="3">
        <f>IF(E267="",0,IF(E267=Hárok1!$C$52,Hárok1!$D$52,Hárok1!$D$53))</f>
        <v>0</v>
      </c>
      <c r="J267" s="3">
        <v>181</v>
      </c>
    </row>
    <row r="268" spans="1:10" x14ac:dyDescent="0.25">
      <c r="A268" s="49" t="str">
        <f t="shared" si="3"/>
        <v>182.</v>
      </c>
      <c r="B268" s="52"/>
      <c r="C268" s="119"/>
      <c r="D268" s="120"/>
      <c r="E268" s="52"/>
      <c r="F268" s="53"/>
      <c r="G268" s="119"/>
      <c r="H268" s="120"/>
      <c r="I268" s="3">
        <f>IF(E268="",0,IF(E268=Hárok1!$C$52,Hárok1!$D$52,Hárok1!$D$53))</f>
        <v>0</v>
      </c>
      <c r="J268" s="3">
        <v>182</v>
      </c>
    </row>
    <row r="269" spans="1:10" x14ac:dyDescent="0.25">
      <c r="A269" s="49" t="str">
        <f t="shared" si="3"/>
        <v>183.</v>
      </c>
      <c r="B269" s="52"/>
      <c r="C269" s="119"/>
      <c r="D269" s="120"/>
      <c r="E269" s="52"/>
      <c r="F269" s="53"/>
      <c r="G269" s="119"/>
      <c r="H269" s="120"/>
      <c r="I269" s="3">
        <f>IF(E269="",0,IF(E269=Hárok1!$C$52,Hárok1!$D$52,Hárok1!$D$53))</f>
        <v>0</v>
      </c>
      <c r="J269" s="3">
        <v>183</v>
      </c>
    </row>
    <row r="270" spans="1:10" x14ac:dyDescent="0.25">
      <c r="A270" s="49" t="str">
        <f t="shared" si="3"/>
        <v>184.</v>
      </c>
      <c r="B270" s="52"/>
      <c r="C270" s="119"/>
      <c r="D270" s="120"/>
      <c r="E270" s="52"/>
      <c r="F270" s="53"/>
      <c r="G270" s="119"/>
      <c r="H270" s="120"/>
      <c r="I270" s="3">
        <f>IF(E270="",0,IF(E270=Hárok1!$C$52,Hárok1!$D$52,Hárok1!$D$53))</f>
        <v>0</v>
      </c>
      <c r="J270" s="3">
        <v>184</v>
      </c>
    </row>
    <row r="271" spans="1:10" x14ac:dyDescent="0.25">
      <c r="A271" s="49" t="str">
        <f t="shared" si="3"/>
        <v>185.</v>
      </c>
      <c r="B271" s="52"/>
      <c r="C271" s="119"/>
      <c r="D271" s="120"/>
      <c r="E271" s="52"/>
      <c r="F271" s="53"/>
      <c r="G271" s="119"/>
      <c r="H271" s="120"/>
      <c r="I271" s="3">
        <f>IF(E271="",0,IF(E271=Hárok1!$C$52,Hárok1!$D$52,Hárok1!$D$53))</f>
        <v>0</v>
      </c>
      <c r="J271" s="3">
        <v>185</v>
      </c>
    </row>
    <row r="272" spans="1:10" x14ac:dyDescent="0.25">
      <c r="A272" s="49" t="str">
        <f t="shared" si="3"/>
        <v>186.</v>
      </c>
      <c r="B272" s="52"/>
      <c r="C272" s="119"/>
      <c r="D272" s="120"/>
      <c r="E272" s="52"/>
      <c r="F272" s="53"/>
      <c r="G272" s="119"/>
      <c r="H272" s="120"/>
      <c r="I272" s="3">
        <f>IF(E272="",0,IF(E272=Hárok1!$C$52,Hárok1!$D$52,Hárok1!$D$53))</f>
        <v>0</v>
      </c>
      <c r="J272" s="3">
        <v>186</v>
      </c>
    </row>
    <row r="273" spans="1:10" x14ac:dyDescent="0.25">
      <c r="A273" s="49" t="str">
        <f t="shared" si="3"/>
        <v>187.</v>
      </c>
      <c r="B273" s="52"/>
      <c r="C273" s="119"/>
      <c r="D273" s="120"/>
      <c r="E273" s="52"/>
      <c r="F273" s="53"/>
      <c r="G273" s="119"/>
      <c r="H273" s="120"/>
      <c r="I273" s="3">
        <f>IF(E273="",0,IF(E273=Hárok1!$C$52,Hárok1!$D$52,Hárok1!$D$53))</f>
        <v>0</v>
      </c>
      <c r="J273" s="3">
        <v>187</v>
      </c>
    </row>
    <row r="274" spans="1:10" x14ac:dyDescent="0.25">
      <c r="A274" s="49" t="str">
        <f t="shared" si="3"/>
        <v>188.</v>
      </c>
      <c r="B274" s="52"/>
      <c r="C274" s="119"/>
      <c r="D274" s="120"/>
      <c r="E274" s="52"/>
      <c r="F274" s="53"/>
      <c r="G274" s="119"/>
      <c r="H274" s="120"/>
      <c r="I274" s="3">
        <f>IF(E274="",0,IF(E274=Hárok1!$C$52,Hárok1!$D$52,Hárok1!$D$53))</f>
        <v>0</v>
      </c>
      <c r="J274" s="3">
        <v>188</v>
      </c>
    </row>
    <row r="275" spans="1:10" x14ac:dyDescent="0.25">
      <c r="A275" s="49" t="str">
        <f t="shared" si="3"/>
        <v>189.</v>
      </c>
      <c r="B275" s="52"/>
      <c r="C275" s="119"/>
      <c r="D275" s="120"/>
      <c r="E275" s="52"/>
      <c r="F275" s="53"/>
      <c r="G275" s="119"/>
      <c r="H275" s="120"/>
      <c r="I275" s="3">
        <f>IF(E275="",0,IF(E275=Hárok1!$C$52,Hárok1!$D$52,Hárok1!$D$53))</f>
        <v>0</v>
      </c>
      <c r="J275" s="3">
        <v>189</v>
      </c>
    </row>
    <row r="276" spans="1:10" x14ac:dyDescent="0.25">
      <c r="A276" s="49" t="str">
        <f t="shared" si="3"/>
        <v>190.</v>
      </c>
      <c r="B276" s="52"/>
      <c r="C276" s="119"/>
      <c r="D276" s="120"/>
      <c r="E276" s="52"/>
      <c r="F276" s="53"/>
      <c r="G276" s="119"/>
      <c r="H276" s="120"/>
      <c r="I276" s="3">
        <f>IF(E276="",0,IF(E276=Hárok1!$C$52,Hárok1!$D$52,Hárok1!$D$53))</f>
        <v>0</v>
      </c>
      <c r="J276" s="3">
        <v>190</v>
      </c>
    </row>
    <row r="277" spans="1:10" x14ac:dyDescent="0.25">
      <c r="A277" s="49" t="str">
        <f t="shared" si="3"/>
        <v>191.</v>
      </c>
      <c r="B277" s="52"/>
      <c r="C277" s="119"/>
      <c r="D277" s="120"/>
      <c r="E277" s="52"/>
      <c r="F277" s="53"/>
      <c r="G277" s="119"/>
      <c r="H277" s="120"/>
      <c r="I277" s="3">
        <f>IF(E277="",0,IF(E277=Hárok1!$C$52,Hárok1!$D$52,Hárok1!$D$53))</f>
        <v>0</v>
      </c>
      <c r="J277" s="3">
        <v>191</v>
      </c>
    </row>
    <row r="278" spans="1:10" x14ac:dyDescent="0.25">
      <c r="A278" s="49" t="str">
        <f t="shared" si="3"/>
        <v>192.</v>
      </c>
      <c r="B278" s="52"/>
      <c r="C278" s="119"/>
      <c r="D278" s="120"/>
      <c r="E278" s="52"/>
      <c r="F278" s="53"/>
      <c r="G278" s="119"/>
      <c r="H278" s="120"/>
      <c r="I278" s="3">
        <f>IF(E278="",0,IF(E278=Hárok1!$C$52,Hárok1!$D$52,Hárok1!$D$53))</f>
        <v>0</v>
      </c>
      <c r="J278" s="3">
        <v>192</v>
      </c>
    </row>
    <row r="279" spans="1:10" x14ac:dyDescent="0.25">
      <c r="A279" s="49" t="str">
        <f t="shared" si="3"/>
        <v>193.</v>
      </c>
      <c r="B279" s="52"/>
      <c r="C279" s="119"/>
      <c r="D279" s="120"/>
      <c r="E279" s="52"/>
      <c r="F279" s="53"/>
      <c r="G279" s="119"/>
      <c r="H279" s="120"/>
      <c r="I279" s="3">
        <f>IF(E279="",0,IF(E279=Hárok1!$C$52,Hárok1!$D$52,Hárok1!$D$53))</f>
        <v>0</v>
      </c>
      <c r="J279" s="3">
        <v>193</v>
      </c>
    </row>
    <row r="280" spans="1:10" x14ac:dyDescent="0.25">
      <c r="A280" s="49" t="str">
        <f t="shared" ref="A280:A310" si="4">CONCATENATE(J280,".")</f>
        <v>194.</v>
      </c>
      <c r="B280" s="52"/>
      <c r="C280" s="119"/>
      <c r="D280" s="120"/>
      <c r="E280" s="52"/>
      <c r="F280" s="53"/>
      <c r="G280" s="119"/>
      <c r="H280" s="120"/>
      <c r="I280" s="3">
        <f>IF(E280="",0,IF(E280=Hárok1!$C$52,Hárok1!$D$52,Hárok1!$D$53))</f>
        <v>0</v>
      </c>
      <c r="J280" s="3">
        <v>194</v>
      </c>
    </row>
    <row r="281" spans="1:10" x14ac:dyDescent="0.25">
      <c r="A281" s="49" t="str">
        <f t="shared" si="4"/>
        <v>195.</v>
      </c>
      <c r="B281" s="52"/>
      <c r="C281" s="119"/>
      <c r="D281" s="120"/>
      <c r="E281" s="52"/>
      <c r="F281" s="53"/>
      <c r="G281" s="119"/>
      <c r="H281" s="120"/>
      <c r="I281" s="3">
        <f>IF(E281="",0,IF(E281=Hárok1!$C$52,Hárok1!$D$52,Hárok1!$D$53))</f>
        <v>0</v>
      </c>
      <c r="J281" s="3">
        <v>195</v>
      </c>
    </row>
    <row r="282" spans="1:10" x14ac:dyDescent="0.25">
      <c r="A282" s="49" t="str">
        <f t="shared" si="4"/>
        <v>196.</v>
      </c>
      <c r="B282" s="52"/>
      <c r="C282" s="119"/>
      <c r="D282" s="120"/>
      <c r="E282" s="52"/>
      <c r="F282" s="53"/>
      <c r="G282" s="119"/>
      <c r="H282" s="120"/>
      <c r="I282" s="3">
        <f>IF(E282="",0,IF(E282=Hárok1!$C$52,Hárok1!$D$52,Hárok1!$D$53))</f>
        <v>0</v>
      </c>
      <c r="J282" s="3">
        <v>196</v>
      </c>
    </row>
    <row r="283" spans="1:10" x14ac:dyDescent="0.25">
      <c r="A283" s="49" t="str">
        <f t="shared" si="4"/>
        <v>197.</v>
      </c>
      <c r="B283" s="52"/>
      <c r="C283" s="119"/>
      <c r="D283" s="120"/>
      <c r="E283" s="52"/>
      <c r="F283" s="53"/>
      <c r="G283" s="119"/>
      <c r="H283" s="120"/>
      <c r="I283" s="3">
        <f>IF(E283="",0,IF(E283=Hárok1!$C$52,Hárok1!$D$52,Hárok1!$D$53))</f>
        <v>0</v>
      </c>
      <c r="J283" s="3">
        <v>197</v>
      </c>
    </row>
    <row r="284" spans="1:10" x14ac:dyDescent="0.25">
      <c r="A284" s="49" t="str">
        <f t="shared" si="4"/>
        <v>198.</v>
      </c>
      <c r="B284" s="52"/>
      <c r="C284" s="119"/>
      <c r="D284" s="120"/>
      <c r="E284" s="52"/>
      <c r="F284" s="53"/>
      <c r="G284" s="119"/>
      <c r="H284" s="120"/>
      <c r="I284" s="3">
        <f>IF(E284="",0,IF(E284=Hárok1!$C$52,Hárok1!$D$52,Hárok1!$D$53))</f>
        <v>0</v>
      </c>
      <c r="J284" s="3">
        <v>198</v>
      </c>
    </row>
    <row r="285" spans="1:10" x14ac:dyDescent="0.25">
      <c r="A285" s="49" t="str">
        <f t="shared" si="4"/>
        <v>199.</v>
      </c>
      <c r="B285" s="52"/>
      <c r="C285" s="119"/>
      <c r="D285" s="120"/>
      <c r="E285" s="52"/>
      <c r="F285" s="53"/>
      <c r="G285" s="119"/>
      <c r="H285" s="120"/>
      <c r="I285" s="3">
        <f>IF(E285="",0,IF(E285=Hárok1!$C$52,Hárok1!$D$52,Hárok1!$D$53))</f>
        <v>0</v>
      </c>
      <c r="J285" s="3">
        <v>199</v>
      </c>
    </row>
    <row r="286" spans="1:10" x14ac:dyDescent="0.25">
      <c r="A286" s="49" t="str">
        <f t="shared" si="4"/>
        <v>200.</v>
      </c>
      <c r="B286" s="52"/>
      <c r="C286" s="119"/>
      <c r="D286" s="120"/>
      <c r="E286" s="52"/>
      <c r="F286" s="53"/>
      <c r="G286" s="119"/>
      <c r="H286" s="120"/>
      <c r="I286" s="3">
        <f>IF(E286="",0,IF(E286=Hárok1!$C$52,Hárok1!$D$52,Hárok1!$D$53))</f>
        <v>0</v>
      </c>
      <c r="J286" s="3">
        <v>200</v>
      </c>
    </row>
    <row r="287" spans="1:10" x14ac:dyDescent="0.25">
      <c r="A287" s="49" t="str">
        <f t="shared" si="4"/>
        <v>201.</v>
      </c>
      <c r="B287" s="52"/>
      <c r="C287" s="119"/>
      <c r="D287" s="120"/>
      <c r="E287" s="52"/>
      <c r="F287" s="53"/>
      <c r="G287" s="119"/>
      <c r="H287" s="120"/>
      <c r="I287" s="3">
        <f>IF(E287="",0,IF(E287=Hárok1!$C$52,Hárok1!$D$52,Hárok1!$D$53))</f>
        <v>0</v>
      </c>
      <c r="J287" s="3">
        <v>201</v>
      </c>
    </row>
    <row r="288" spans="1:10" x14ac:dyDescent="0.25">
      <c r="A288" s="49" t="str">
        <f t="shared" si="4"/>
        <v>202.</v>
      </c>
      <c r="B288" s="52"/>
      <c r="C288" s="119"/>
      <c r="D288" s="120"/>
      <c r="E288" s="52"/>
      <c r="F288" s="53"/>
      <c r="G288" s="119"/>
      <c r="H288" s="120"/>
      <c r="I288" s="3">
        <f>IF(E288="",0,IF(E288=Hárok1!$C$52,Hárok1!$D$52,Hárok1!$D$53))</f>
        <v>0</v>
      </c>
      <c r="J288" s="3">
        <v>202</v>
      </c>
    </row>
    <row r="289" spans="1:10" x14ac:dyDescent="0.25">
      <c r="A289" s="49" t="str">
        <f t="shared" si="4"/>
        <v>203.</v>
      </c>
      <c r="B289" s="52"/>
      <c r="C289" s="119"/>
      <c r="D289" s="120"/>
      <c r="E289" s="52"/>
      <c r="F289" s="53"/>
      <c r="G289" s="119"/>
      <c r="H289" s="120"/>
      <c r="I289" s="3">
        <f>IF(E289="",0,IF(E289=Hárok1!$C$52,Hárok1!$D$52,Hárok1!$D$53))</f>
        <v>0</v>
      </c>
      <c r="J289" s="3">
        <v>203</v>
      </c>
    </row>
    <row r="290" spans="1:10" x14ac:dyDescent="0.25">
      <c r="A290" s="49" t="str">
        <f t="shared" si="4"/>
        <v>204.</v>
      </c>
      <c r="B290" s="52"/>
      <c r="C290" s="119"/>
      <c r="D290" s="120"/>
      <c r="E290" s="52"/>
      <c r="F290" s="53"/>
      <c r="G290" s="119"/>
      <c r="H290" s="120"/>
      <c r="I290" s="3">
        <f>IF(E290="",0,IF(E290=Hárok1!$C$52,Hárok1!$D$52,Hárok1!$D$53))</f>
        <v>0</v>
      </c>
      <c r="J290" s="3">
        <v>204</v>
      </c>
    </row>
    <row r="291" spans="1:10" x14ac:dyDescent="0.25">
      <c r="A291" s="49" t="str">
        <f t="shared" si="4"/>
        <v>205.</v>
      </c>
      <c r="B291" s="52"/>
      <c r="C291" s="119"/>
      <c r="D291" s="120"/>
      <c r="E291" s="52"/>
      <c r="F291" s="53"/>
      <c r="G291" s="119"/>
      <c r="H291" s="120"/>
      <c r="I291" s="3">
        <f>IF(E291="",0,IF(E291=Hárok1!$C$52,Hárok1!$D$52,Hárok1!$D$53))</f>
        <v>0</v>
      </c>
      <c r="J291" s="3">
        <v>205</v>
      </c>
    </row>
    <row r="292" spans="1:10" x14ac:dyDescent="0.25">
      <c r="A292" s="49" t="str">
        <f t="shared" si="4"/>
        <v>206.</v>
      </c>
      <c r="B292" s="52"/>
      <c r="C292" s="119"/>
      <c r="D292" s="120"/>
      <c r="E292" s="52"/>
      <c r="F292" s="53"/>
      <c r="G292" s="119"/>
      <c r="H292" s="120"/>
      <c r="I292" s="3">
        <f>IF(E292="",0,IF(E292=Hárok1!$C$52,Hárok1!$D$52,Hárok1!$D$53))</f>
        <v>0</v>
      </c>
      <c r="J292" s="3">
        <v>206</v>
      </c>
    </row>
    <row r="293" spans="1:10" x14ac:dyDescent="0.25">
      <c r="A293" s="49" t="str">
        <f t="shared" si="4"/>
        <v>207.</v>
      </c>
      <c r="B293" s="52"/>
      <c r="C293" s="119"/>
      <c r="D293" s="120"/>
      <c r="E293" s="52"/>
      <c r="F293" s="53"/>
      <c r="G293" s="119"/>
      <c r="H293" s="120"/>
      <c r="I293" s="3">
        <f>IF(E293="",0,IF(E293=Hárok1!$C$52,Hárok1!$D$52,Hárok1!$D$53))</f>
        <v>0</v>
      </c>
      <c r="J293" s="3">
        <v>207</v>
      </c>
    </row>
    <row r="294" spans="1:10" x14ac:dyDescent="0.25">
      <c r="A294" s="49" t="str">
        <f t="shared" si="4"/>
        <v>208.</v>
      </c>
      <c r="B294" s="52"/>
      <c r="C294" s="119"/>
      <c r="D294" s="120"/>
      <c r="E294" s="52"/>
      <c r="F294" s="53"/>
      <c r="G294" s="119"/>
      <c r="H294" s="120"/>
      <c r="I294" s="3">
        <f>IF(E294="",0,IF(E294=Hárok1!$C$52,Hárok1!$D$52,Hárok1!$D$53))</f>
        <v>0</v>
      </c>
      <c r="J294" s="3">
        <v>208</v>
      </c>
    </row>
    <row r="295" spans="1:10" x14ac:dyDescent="0.25">
      <c r="A295" s="49" t="str">
        <f t="shared" si="4"/>
        <v>209.</v>
      </c>
      <c r="B295" s="52"/>
      <c r="C295" s="119"/>
      <c r="D295" s="120"/>
      <c r="E295" s="52"/>
      <c r="F295" s="53"/>
      <c r="G295" s="119"/>
      <c r="H295" s="120"/>
      <c r="I295" s="3">
        <f>IF(E295="",0,IF(E295=Hárok1!$C$52,Hárok1!$D$52,Hárok1!$D$53))</f>
        <v>0</v>
      </c>
      <c r="J295" s="3">
        <v>209</v>
      </c>
    </row>
    <row r="296" spans="1:10" x14ac:dyDescent="0.25">
      <c r="A296" s="49" t="str">
        <f t="shared" si="4"/>
        <v>210.</v>
      </c>
      <c r="B296" s="52"/>
      <c r="C296" s="119"/>
      <c r="D296" s="120"/>
      <c r="E296" s="52"/>
      <c r="F296" s="53"/>
      <c r="G296" s="119"/>
      <c r="H296" s="120"/>
      <c r="I296" s="3">
        <f>IF(E296="",0,IF(E296=Hárok1!$C$52,Hárok1!$D$52,Hárok1!$D$53))</f>
        <v>0</v>
      </c>
      <c r="J296" s="3">
        <v>210</v>
      </c>
    </row>
    <row r="297" spans="1:10" x14ac:dyDescent="0.25">
      <c r="A297" s="49" t="str">
        <f t="shared" si="4"/>
        <v>211.</v>
      </c>
      <c r="B297" s="52"/>
      <c r="C297" s="119"/>
      <c r="D297" s="120"/>
      <c r="E297" s="52"/>
      <c r="F297" s="53"/>
      <c r="G297" s="119"/>
      <c r="H297" s="120"/>
      <c r="I297" s="3">
        <f>IF(E297="",0,IF(E297=Hárok1!$C$52,Hárok1!$D$52,Hárok1!$D$53))</f>
        <v>0</v>
      </c>
      <c r="J297" s="3">
        <v>211</v>
      </c>
    </row>
    <row r="298" spans="1:10" x14ac:dyDescent="0.25">
      <c r="A298" s="49" t="str">
        <f t="shared" si="4"/>
        <v>212.</v>
      </c>
      <c r="B298" s="52"/>
      <c r="C298" s="119"/>
      <c r="D298" s="120"/>
      <c r="E298" s="52"/>
      <c r="F298" s="53"/>
      <c r="G298" s="119"/>
      <c r="H298" s="120"/>
      <c r="I298" s="3">
        <f>IF(E298="",0,IF(E298=Hárok1!$C$52,Hárok1!$D$52,Hárok1!$D$53))</f>
        <v>0</v>
      </c>
      <c r="J298" s="3">
        <v>212</v>
      </c>
    </row>
    <row r="299" spans="1:10" x14ac:dyDescent="0.25">
      <c r="A299" s="49" t="str">
        <f t="shared" si="4"/>
        <v>213.</v>
      </c>
      <c r="B299" s="52"/>
      <c r="C299" s="119"/>
      <c r="D299" s="120"/>
      <c r="E299" s="52"/>
      <c r="F299" s="53"/>
      <c r="G299" s="119"/>
      <c r="H299" s="120"/>
      <c r="I299" s="3">
        <f>IF(E299="",0,IF(E299=Hárok1!$C$52,Hárok1!$D$52,Hárok1!$D$53))</f>
        <v>0</v>
      </c>
      <c r="J299" s="3">
        <v>213</v>
      </c>
    </row>
    <row r="300" spans="1:10" x14ac:dyDescent="0.25">
      <c r="A300" s="49" t="str">
        <f t="shared" si="4"/>
        <v>214.</v>
      </c>
      <c r="B300" s="52"/>
      <c r="C300" s="119"/>
      <c r="D300" s="120"/>
      <c r="E300" s="52"/>
      <c r="F300" s="53"/>
      <c r="G300" s="119"/>
      <c r="H300" s="120"/>
      <c r="I300" s="3">
        <f>IF(E300="",0,IF(E300=Hárok1!$C$52,Hárok1!$D$52,Hárok1!$D$53))</f>
        <v>0</v>
      </c>
      <c r="J300" s="3">
        <v>214</v>
      </c>
    </row>
    <row r="301" spans="1:10" x14ac:dyDescent="0.25">
      <c r="A301" s="49" t="str">
        <f t="shared" si="4"/>
        <v>215.</v>
      </c>
      <c r="B301" s="52"/>
      <c r="C301" s="119"/>
      <c r="D301" s="120"/>
      <c r="E301" s="52"/>
      <c r="F301" s="53"/>
      <c r="G301" s="119"/>
      <c r="H301" s="120"/>
      <c r="I301" s="3">
        <f>IF(E301="",0,IF(E301=Hárok1!$C$52,Hárok1!$D$52,Hárok1!$D$53))</f>
        <v>0</v>
      </c>
      <c r="J301" s="3">
        <v>215</v>
      </c>
    </row>
    <row r="302" spans="1:10" x14ac:dyDescent="0.25">
      <c r="A302" s="49" t="str">
        <f t="shared" si="4"/>
        <v>216.</v>
      </c>
      <c r="B302" s="52"/>
      <c r="C302" s="119"/>
      <c r="D302" s="120"/>
      <c r="E302" s="52"/>
      <c r="F302" s="53"/>
      <c r="G302" s="119"/>
      <c r="H302" s="120"/>
      <c r="I302" s="3">
        <f>IF(E302="",0,IF(E302=Hárok1!$C$52,Hárok1!$D$52,Hárok1!$D$53))</f>
        <v>0</v>
      </c>
      <c r="J302" s="3">
        <v>216</v>
      </c>
    </row>
    <row r="303" spans="1:10" x14ac:dyDescent="0.25">
      <c r="A303" s="49" t="str">
        <f t="shared" si="4"/>
        <v>217.</v>
      </c>
      <c r="B303" s="52"/>
      <c r="C303" s="119"/>
      <c r="D303" s="120"/>
      <c r="E303" s="52"/>
      <c r="F303" s="53"/>
      <c r="G303" s="119"/>
      <c r="H303" s="120"/>
      <c r="I303" s="3">
        <f>IF(E303="",0,IF(E303=Hárok1!$C$52,Hárok1!$D$52,Hárok1!$D$53))</f>
        <v>0</v>
      </c>
      <c r="J303" s="3">
        <v>217</v>
      </c>
    </row>
    <row r="304" spans="1:10" x14ac:dyDescent="0.25">
      <c r="A304" s="49" t="str">
        <f t="shared" si="4"/>
        <v>218.</v>
      </c>
      <c r="B304" s="52"/>
      <c r="C304" s="119"/>
      <c r="D304" s="120"/>
      <c r="E304" s="52"/>
      <c r="F304" s="53"/>
      <c r="G304" s="119"/>
      <c r="H304" s="120"/>
      <c r="I304" s="3">
        <f>IF(E304="",0,IF(E304=Hárok1!$C$52,Hárok1!$D$52,Hárok1!$D$53))</f>
        <v>0</v>
      </c>
      <c r="J304" s="3">
        <v>218</v>
      </c>
    </row>
    <row r="305" spans="1:10" x14ac:dyDescent="0.25">
      <c r="A305" s="49" t="str">
        <f t="shared" si="4"/>
        <v>219.</v>
      </c>
      <c r="B305" s="52"/>
      <c r="C305" s="119"/>
      <c r="D305" s="120"/>
      <c r="E305" s="52"/>
      <c r="F305" s="53"/>
      <c r="G305" s="119"/>
      <c r="H305" s="120"/>
      <c r="I305" s="3">
        <f>IF(E305="",0,IF(E305=Hárok1!$C$52,Hárok1!$D$52,Hárok1!$D$53))</f>
        <v>0</v>
      </c>
      <c r="J305" s="3">
        <v>219</v>
      </c>
    </row>
    <row r="306" spans="1:10" x14ac:dyDescent="0.25">
      <c r="A306" s="49" t="str">
        <f t="shared" si="4"/>
        <v>220.</v>
      </c>
      <c r="B306" s="52"/>
      <c r="C306" s="119"/>
      <c r="D306" s="120"/>
      <c r="E306" s="52"/>
      <c r="F306" s="53"/>
      <c r="G306" s="119"/>
      <c r="H306" s="120"/>
      <c r="I306" s="3">
        <f>IF(E306="",0,IF(E306=Hárok1!$C$52,Hárok1!$D$52,Hárok1!$D$53))</f>
        <v>0</v>
      </c>
      <c r="J306" s="3">
        <v>220</v>
      </c>
    </row>
    <row r="307" spans="1:10" x14ac:dyDescent="0.25">
      <c r="A307" s="49" t="str">
        <f t="shared" si="4"/>
        <v>221.</v>
      </c>
      <c r="B307" s="52"/>
      <c r="C307" s="119"/>
      <c r="D307" s="120"/>
      <c r="E307" s="52"/>
      <c r="F307" s="53"/>
      <c r="G307" s="119"/>
      <c r="H307" s="120"/>
      <c r="I307" s="3">
        <f>IF(E307="",0,IF(E307=Hárok1!$C$52,Hárok1!$D$52,Hárok1!$D$53))</f>
        <v>0</v>
      </c>
      <c r="J307" s="3">
        <v>221</v>
      </c>
    </row>
    <row r="308" spans="1:10" x14ac:dyDescent="0.25">
      <c r="A308" s="49" t="str">
        <f t="shared" si="4"/>
        <v>222.</v>
      </c>
      <c r="B308" s="52"/>
      <c r="C308" s="119"/>
      <c r="D308" s="120"/>
      <c r="E308" s="52"/>
      <c r="F308" s="53"/>
      <c r="G308" s="119"/>
      <c r="H308" s="120"/>
      <c r="I308" s="3">
        <f>IF(E308="",0,IF(E308=Hárok1!$C$52,Hárok1!$D$52,Hárok1!$D$53))</f>
        <v>0</v>
      </c>
      <c r="J308" s="3">
        <v>222</v>
      </c>
    </row>
    <row r="309" spans="1:10" x14ac:dyDescent="0.25">
      <c r="A309" s="49" t="str">
        <f t="shared" si="4"/>
        <v>223.</v>
      </c>
      <c r="B309" s="52"/>
      <c r="C309" s="119"/>
      <c r="D309" s="120"/>
      <c r="E309" s="52"/>
      <c r="F309" s="53"/>
      <c r="G309" s="119"/>
      <c r="H309" s="120"/>
      <c r="I309" s="3">
        <f>IF(E309="",0,IF(E309=Hárok1!$C$52,Hárok1!$D$52,Hárok1!$D$53))</f>
        <v>0</v>
      </c>
      <c r="J309" s="3">
        <v>223</v>
      </c>
    </row>
    <row r="310" spans="1:10" x14ac:dyDescent="0.25">
      <c r="A310" s="49" t="str">
        <f t="shared" si="4"/>
        <v>224.</v>
      </c>
      <c r="B310" s="52"/>
      <c r="C310" s="119"/>
      <c r="D310" s="120"/>
      <c r="E310" s="52"/>
      <c r="F310" s="53"/>
      <c r="G310" s="119"/>
      <c r="H310" s="120"/>
      <c r="I310" s="3">
        <f>IF(E310="",0,IF(E310=Hárok1!$C$52,Hárok1!$D$52,Hárok1!$D$53))</f>
        <v>0</v>
      </c>
      <c r="J310" s="3">
        <v>224</v>
      </c>
    </row>
  </sheetData>
  <sheetProtection algorithmName="SHA-512" hashValue="tgQK2WLFDSkXREXYpx8koplMDFAwqZkNhZH4Pw+p9qfvFnPi4ZuwU1cbBV46+MxAPBh8Hn1wGJA2r489BGnCDw==" saltValue="AMhnBwWKyzUe/kHqrFOWVw==" spinCount="100000" sheet="1" formatCells="0" formatColumns="0" formatRows="0" selectLockedCells="1"/>
  <dataConsolidate/>
  <mergeCells count="573">
    <mergeCell ref="D49:E49"/>
    <mergeCell ref="F49:G49"/>
    <mergeCell ref="A44:H44"/>
    <mergeCell ref="A51:C51"/>
    <mergeCell ref="A52:C52"/>
    <mergeCell ref="A71:H71"/>
    <mergeCell ref="D73:E73"/>
    <mergeCell ref="F73:G73"/>
    <mergeCell ref="A74:B74"/>
    <mergeCell ref="C74:G74"/>
    <mergeCell ref="D46:E46"/>
    <mergeCell ref="F46:G46"/>
    <mergeCell ref="A47:C47"/>
    <mergeCell ref="A48:C48"/>
    <mergeCell ref="A60:C60"/>
    <mergeCell ref="A54:H54"/>
    <mergeCell ref="A62:H62"/>
    <mergeCell ref="D56:E56"/>
    <mergeCell ref="F56:G56"/>
    <mergeCell ref="A43:H43"/>
    <mergeCell ref="D47:E47"/>
    <mergeCell ref="F47:G47"/>
    <mergeCell ref="D48:G48"/>
    <mergeCell ref="A1:H1"/>
    <mergeCell ref="A2:H2"/>
    <mergeCell ref="F27:H27"/>
    <mergeCell ref="A28:H28"/>
    <mergeCell ref="A36:H36"/>
    <mergeCell ref="A33:C33"/>
    <mergeCell ref="A34:C34"/>
    <mergeCell ref="A23:C23"/>
    <mergeCell ref="A24:C24"/>
    <mergeCell ref="D19:G19"/>
    <mergeCell ref="D20:G20"/>
    <mergeCell ref="A25:C25"/>
    <mergeCell ref="A26:C26"/>
    <mergeCell ref="D24:G24"/>
    <mergeCell ref="D25:G25"/>
    <mergeCell ref="D26:G26"/>
    <mergeCell ref="A19:C19"/>
    <mergeCell ref="A20:C20"/>
    <mergeCell ref="F31:G31"/>
    <mergeCell ref="F32:G32"/>
    <mergeCell ref="F33:G33"/>
    <mergeCell ref="F34:G34"/>
    <mergeCell ref="C15:H15"/>
    <mergeCell ref="G14:H14"/>
    <mergeCell ref="C37:D37"/>
    <mergeCell ref="F37:G37"/>
    <mergeCell ref="A41:H41"/>
    <mergeCell ref="F38:G38"/>
    <mergeCell ref="F39:G39"/>
    <mergeCell ref="C38:D38"/>
    <mergeCell ref="C39:D39"/>
    <mergeCell ref="A78:H78"/>
    <mergeCell ref="D79:E79"/>
    <mergeCell ref="F79:G79"/>
    <mergeCell ref="D80:E80"/>
    <mergeCell ref="F80:G80"/>
    <mergeCell ref="A65:C65"/>
    <mergeCell ref="A68:C68"/>
    <mergeCell ref="F57:G57"/>
    <mergeCell ref="A57:C57"/>
    <mergeCell ref="D57:E57"/>
    <mergeCell ref="A59:C59"/>
    <mergeCell ref="A3:H3"/>
    <mergeCell ref="A16:H16"/>
    <mergeCell ref="A35:C35"/>
    <mergeCell ref="A31:C31"/>
    <mergeCell ref="A32:C32"/>
    <mergeCell ref="A29:H29"/>
    <mergeCell ref="A18:C18"/>
    <mergeCell ref="A17:H17"/>
    <mergeCell ref="A30:C30"/>
    <mergeCell ref="F30:G30"/>
    <mergeCell ref="D18:G18"/>
    <mergeCell ref="A15:B15"/>
    <mergeCell ref="F35:G35"/>
    <mergeCell ref="D21:G21"/>
    <mergeCell ref="A21:C21"/>
    <mergeCell ref="D22:G22"/>
    <mergeCell ref="A13:B13"/>
    <mergeCell ref="G13:H13"/>
    <mergeCell ref="A14:B14"/>
    <mergeCell ref="C14:D14"/>
    <mergeCell ref="C13:D13"/>
    <mergeCell ref="E13:F13"/>
    <mergeCell ref="E14:F14"/>
    <mergeCell ref="A4:B4"/>
    <mergeCell ref="G86:H86"/>
    <mergeCell ref="C86:D86"/>
    <mergeCell ref="C87:D87"/>
    <mergeCell ref="C88:D88"/>
    <mergeCell ref="C89:D89"/>
    <mergeCell ref="D64:E64"/>
    <mergeCell ref="F64:G64"/>
    <mergeCell ref="D65:E65"/>
    <mergeCell ref="F65:G65"/>
    <mergeCell ref="A67:C67"/>
    <mergeCell ref="G87:H87"/>
    <mergeCell ref="G88:H88"/>
    <mergeCell ref="G89:H89"/>
    <mergeCell ref="C85:D85"/>
    <mergeCell ref="G85:H85"/>
    <mergeCell ref="A84:H84"/>
    <mergeCell ref="D81:E81"/>
    <mergeCell ref="F81:G81"/>
    <mergeCell ref="A81:C81"/>
    <mergeCell ref="A83:H83"/>
    <mergeCell ref="A75:B75"/>
    <mergeCell ref="C75:G75"/>
    <mergeCell ref="A80:C80"/>
    <mergeCell ref="A77:H77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105:D105"/>
    <mergeCell ref="C106:D106"/>
    <mergeCell ref="C107:D107"/>
    <mergeCell ref="C108:D108"/>
    <mergeCell ref="C109:D109"/>
    <mergeCell ref="C100:D100"/>
    <mergeCell ref="C101:D101"/>
    <mergeCell ref="C102:D102"/>
    <mergeCell ref="C103:D103"/>
    <mergeCell ref="C104:D104"/>
    <mergeCell ref="C115:D115"/>
    <mergeCell ref="C116:D116"/>
    <mergeCell ref="C117:D117"/>
    <mergeCell ref="C118:D118"/>
    <mergeCell ref="C119:D119"/>
    <mergeCell ref="C110:D110"/>
    <mergeCell ref="C111:D111"/>
    <mergeCell ref="C112:D112"/>
    <mergeCell ref="C113:D113"/>
    <mergeCell ref="C114:D114"/>
    <mergeCell ref="C125:D125"/>
    <mergeCell ref="C126:D126"/>
    <mergeCell ref="C127:D127"/>
    <mergeCell ref="C128:D128"/>
    <mergeCell ref="C129:D129"/>
    <mergeCell ref="C120:D120"/>
    <mergeCell ref="C121:D121"/>
    <mergeCell ref="C122:D122"/>
    <mergeCell ref="C123:D123"/>
    <mergeCell ref="C124:D124"/>
    <mergeCell ref="C135:D135"/>
    <mergeCell ref="C136:D136"/>
    <mergeCell ref="C137:D137"/>
    <mergeCell ref="C138:D138"/>
    <mergeCell ref="C139:D139"/>
    <mergeCell ref="C130:D130"/>
    <mergeCell ref="C131:D131"/>
    <mergeCell ref="C132:D132"/>
    <mergeCell ref="C133:D133"/>
    <mergeCell ref="C134:D134"/>
    <mergeCell ref="C145:D145"/>
    <mergeCell ref="C146:D146"/>
    <mergeCell ref="C147:D147"/>
    <mergeCell ref="C148:D148"/>
    <mergeCell ref="C149:D149"/>
    <mergeCell ref="C140:D140"/>
    <mergeCell ref="C141:D141"/>
    <mergeCell ref="C142:D142"/>
    <mergeCell ref="C143:D143"/>
    <mergeCell ref="C144:D144"/>
    <mergeCell ref="C155:D155"/>
    <mergeCell ref="C156:D156"/>
    <mergeCell ref="C157:D157"/>
    <mergeCell ref="C158:D158"/>
    <mergeCell ref="C159:D159"/>
    <mergeCell ref="C150:D150"/>
    <mergeCell ref="C151:D151"/>
    <mergeCell ref="C152:D152"/>
    <mergeCell ref="C153:D153"/>
    <mergeCell ref="C154:D154"/>
    <mergeCell ref="C165:D165"/>
    <mergeCell ref="C166:D166"/>
    <mergeCell ref="C167:D167"/>
    <mergeCell ref="C168:D168"/>
    <mergeCell ref="C169:D169"/>
    <mergeCell ref="C160:D160"/>
    <mergeCell ref="C161:D161"/>
    <mergeCell ref="C162:D162"/>
    <mergeCell ref="C163:D163"/>
    <mergeCell ref="C164:D164"/>
    <mergeCell ref="C175:D175"/>
    <mergeCell ref="C176:D176"/>
    <mergeCell ref="C177:D177"/>
    <mergeCell ref="C178:D178"/>
    <mergeCell ref="C179:D179"/>
    <mergeCell ref="C170:D170"/>
    <mergeCell ref="C171:D171"/>
    <mergeCell ref="C172:D172"/>
    <mergeCell ref="C173:D173"/>
    <mergeCell ref="C174:D174"/>
    <mergeCell ref="C185:D185"/>
    <mergeCell ref="C186:D186"/>
    <mergeCell ref="C187:D187"/>
    <mergeCell ref="C188:D188"/>
    <mergeCell ref="C189:D189"/>
    <mergeCell ref="C180:D180"/>
    <mergeCell ref="C181:D181"/>
    <mergeCell ref="C182:D182"/>
    <mergeCell ref="C183:D183"/>
    <mergeCell ref="C184:D184"/>
    <mergeCell ref="C195:D195"/>
    <mergeCell ref="C196:D196"/>
    <mergeCell ref="C197:D197"/>
    <mergeCell ref="C198:D198"/>
    <mergeCell ref="C199:D199"/>
    <mergeCell ref="C190:D190"/>
    <mergeCell ref="C191:D191"/>
    <mergeCell ref="C192:D192"/>
    <mergeCell ref="C193:D193"/>
    <mergeCell ref="C194:D194"/>
    <mergeCell ref="C205:D205"/>
    <mergeCell ref="C206:D206"/>
    <mergeCell ref="C207:D207"/>
    <mergeCell ref="C208:D208"/>
    <mergeCell ref="C209:D209"/>
    <mergeCell ref="C200:D200"/>
    <mergeCell ref="C201:D201"/>
    <mergeCell ref="C202:D202"/>
    <mergeCell ref="C203:D203"/>
    <mergeCell ref="C204:D204"/>
    <mergeCell ref="C215:D215"/>
    <mergeCell ref="C216:D216"/>
    <mergeCell ref="C217:D217"/>
    <mergeCell ref="C218:D218"/>
    <mergeCell ref="C219:D219"/>
    <mergeCell ref="C210:D210"/>
    <mergeCell ref="C211:D211"/>
    <mergeCell ref="C212:D212"/>
    <mergeCell ref="C213:D213"/>
    <mergeCell ref="C214:D214"/>
    <mergeCell ref="C225:D225"/>
    <mergeCell ref="C226:D226"/>
    <mergeCell ref="C227:D227"/>
    <mergeCell ref="C228:D228"/>
    <mergeCell ref="C229:D229"/>
    <mergeCell ref="C220:D220"/>
    <mergeCell ref="C221:D221"/>
    <mergeCell ref="C222:D222"/>
    <mergeCell ref="C223:D223"/>
    <mergeCell ref="C224:D224"/>
    <mergeCell ref="C235:D235"/>
    <mergeCell ref="C236:D236"/>
    <mergeCell ref="C237:D237"/>
    <mergeCell ref="C238:D238"/>
    <mergeCell ref="C239:D239"/>
    <mergeCell ref="C230:D230"/>
    <mergeCell ref="C231:D231"/>
    <mergeCell ref="C232:D232"/>
    <mergeCell ref="C233:D233"/>
    <mergeCell ref="C234:D234"/>
    <mergeCell ref="C245:D245"/>
    <mergeCell ref="C246:D246"/>
    <mergeCell ref="C247:D247"/>
    <mergeCell ref="C248:D248"/>
    <mergeCell ref="C249:D249"/>
    <mergeCell ref="C240:D240"/>
    <mergeCell ref="C241:D241"/>
    <mergeCell ref="C242:D242"/>
    <mergeCell ref="C243:D243"/>
    <mergeCell ref="C244:D244"/>
    <mergeCell ref="C255:D255"/>
    <mergeCell ref="C256:D256"/>
    <mergeCell ref="C257:D257"/>
    <mergeCell ref="C258:D258"/>
    <mergeCell ref="C259:D259"/>
    <mergeCell ref="C250:D250"/>
    <mergeCell ref="C251:D251"/>
    <mergeCell ref="C252:D252"/>
    <mergeCell ref="C253:D253"/>
    <mergeCell ref="C254:D254"/>
    <mergeCell ref="C265:D265"/>
    <mergeCell ref="C266:D266"/>
    <mergeCell ref="C267:D267"/>
    <mergeCell ref="C268:D268"/>
    <mergeCell ref="C269:D269"/>
    <mergeCell ref="C260:D260"/>
    <mergeCell ref="C261:D261"/>
    <mergeCell ref="C262:D262"/>
    <mergeCell ref="C263:D263"/>
    <mergeCell ref="C264:D264"/>
    <mergeCell ref="C275:D275"/>
    <mergeCell ref="C276:D276"/>
    <mergeCell ref="C277:D277"/>
    <mergeCell ref="C278:D278"/>
    <mergeCell ref="C279:D279"/>
    <mergeCell ref="C270:D270"/>
    <mergeCell ref="C271:D271"/>
    <mergeCell ref="C272:D272"/>
    <mergeCell ref="C273:D273"/>
    <mergeCell ref="C274:D274"/>
    <mergeCell ref="C285:D285"/>
    <mergeCell ref="C286:D286"/>
    <mergeCell ref="C287:D287"/>
    <mergeCell ref="C288:D288"/>
    <mergeCell ref="C289:D289"/>
    <mergeCell ref="C280:D280"/>
    <mergeCell ref="C281:D281"/>
    <mergeCell ref="C282:D282"/>
    <mergeCell ref="C283:D283"/>
    <mergeCell ref="C284:D284"/>
    <mergeCell ref="C295:D295"/>
    <mergeCell ref="C296:D296"/>
    <mergeCell ref="C297:D297"/>
    <mergeCell ref="C298:D298"/>
    <mergeCell ref="C299:D299"/>
    <mergeCell ref="C290:D290"/>
    <mergeCell ref="C291:D291"/>
    <mergeCell ref="C292:D292"/>
    <mergeCell ref="C293:D293"/>
    <mergeCell ref="C294:D294"/>
    <mergeCell ref="C310:D310"/>
    <mergeCell ref="C305:D305"/>
    <mergeCell ref="C306:D306"/>
    <mergeCell ref="C307:D307"/>
    <mergeCell ref="C308:D308"/>
    <mergeCell ref="C309:D309"/>
    <mergeCell ref="C300:D300"/>
    <mergeCell ref="C301:D301"/>
    <mergeCell ref="C302:D302"/>
    <mergeCell ref="C303:D303"/>
    <mergeCell ref="C304:D304"/>
    <mergeCell ref="G90:H90"/>
    <mergeCell ref="G91:H91"/>
    <mergeCell ref="G92:H92"/>
    <mergeCell ref="G93:H93"/>
    <mergeCell ref="G94:H94"/>
    <mergeCell ref="G95:H95"/>
    <mergeCell ref="G104:H104"/>
    <mergeCell ref="G105:H105"/>
    <mergeCell ref="G106:H106"/>
    <mergeCell ref="G96:H96"/>
    <mergeCell ref="G97:H97"/>
    <mergeCell ref="G98:H98"/>
    <mergeCell ref="G124:H124"/>
    <mergeCell ref="G107:H107"/>
    <mergeCell ref="G108:H108"/>
    <mergeCell ref="G99:H99"/>
    <mergeCell ref="G100:H100"/>
    <mergeCell ref="G101:H101"/>
    <mergeCell ref="G102:H102"/>
    <mergeCell ref="G103:H103"/>
    <mergeCell ref="G114:H114"/>
    <mergeCell ref="G115:H115"/>
    <mergeCell ref="G119:H119"/>
    <mergeCell ref="G120:H120"/>
    <mergeCell ref="G121:H121"/>
    <mergeCell ref="G122:H122"/>
    <mergeCell ref="G123:H123"/>
    <mergeCell ref="G116:H116"/>
    <mergeCell ref="G117:H117"/>
    <mergeCell ref="G118:H118"/>
    <mergeCell ref="G109:H109"/>
    <mergeCell ref="G110:H110"/>
    <mergeCell ref="G111:H111"/>
    <mergeCell ref="G112:H112"/>
    <mergeCell ref="G113:H113"/>
    <mergeCell ref="G129:H129"/>
    <mergeCell ref="G130:H130"/>
    <mergeCell ref="G131:H131"/>
    <mergeCell ref="G132:H132"/>
    <mergeCell ref="G133:H133"/>
    <mergeCell ref="G125:H125"/>
    <mergeCell ref="G126:H126"/>
    <mergeCell ref="G127:H127"/>
    <mergeCell ref="G128:H128"/>
    <mergeCell ref="G139:H139"/>
    <mergeCell ref="G140:H140"/>
    <mergeCell ref="G141:H141"/>
    <mergeCell ref="G142:H142"/>
    <mergeCell ref="G143:H143"/>
    <mergeCell ref="G134:H134"/>
    <mergeCell ref="G135:H135"/>
    <mergeCell ref="G136:H136"/>
    <mergeCell ref="G137:H137"/>
    <mergeCell ref="G138:H138"/>
    <mergeCell ref="G149:H149"/>
    <mergeCell ref="G150:H150"/>
    <mergeCell ref="G151:H151"/>
    <mergeCell ref="G152:H152"/>
    <mergeCell ref="G153:H153"/>
    <mergeCell ref="G144:H144"/>
    <mergeCell ref="G145:H145"/>
    <mergeCell ref="G146:H146"/>
    <mergeCell ref="G147:H147"/>
    <mergeCell ref="G148:H148"/>
    <mergeCell ref="G159:H159"/>
    <mergeCell ref="G160:H160"/>
    <mergeCell ref="G161:H161"/>
    <mergeCell ref="G162:H162"/>
    <mergeCell ref="G163:H163"/>
    <mergeCell ref="G154:H154"/>
    <mergeCell ref="G155:H155"/>
    <mergeCell ref="G156:H156"/>
    <mergeCell ref="G157:H157"/>
    <mergeCell ref="G158:H158"/>
    <mergeCell ref="G169:H169"/>
    <mergeCell ref="G170:H170"/>
    <mergeCell ref="G171:H171"/>
    <mergeCell ref="G172:H172"/>
    <mergeCell ref="G173:H173"/>
    <mergeCell ref="G164:H164"/>
    <mergeCell ref="G165:H165"/>
    <mergeCell ref="G166:H166"/>
    <mergeCell ref="G167:H167"/>
    <mergeCell ref="G168:H168"/>
    <mergeCell ref="G179:H179"/>
    <mergeCell ref="G180:H180"/>
    <mergeCell ref="G181:H181"/>
    <mergeCell ref="G182:H182"/>
    <mergeCell ref="G183:H183"/>
    <mergeCell ref="G174:H174"/>
    <mergeCell ref="G175:H175"/>
    <mergeCell ref="G176:H176"/>
    <mergeCell ref="G177:H177"/>
    <mergeCell ref="G178:H178"/>
    <mergeCell ref="G189:H189"/>
    <mergeCell ref="G190:H190"/>
    <mergeCell ref="G191:H191"/>
    <mergeCell ref="G192:H192"/>
    <mergeCell ref="G193:H193"/>
    <mergeCell ref="G184:H184"/>
    <mergeCell ref="G185:H185"/>
    <mergeCell ref="G186:H186"/>
    <mergeCell ref="G187:H187"/>
    <mergeCell ref="G188:H188"/>
    <mergeCell ref="G199:H199"/>
    <mergeCell ref="G200:H200"/>
    <mergeCell ref="G201:H201"/>
    <mergeCell ref="G202:H202"/>
    <mergeCell ref="G203:H203"/>
    <mergeCell ref="G194:H194"/>
    <mergeCell ref="G195:H195"/>
    <mergeCell ref="G196:H196"/>
    <mergeCell ref="G197:H197"/>
    <mergeCell ref="G198:H198"/>
    <mergeCell ref="G209:H209"/>
    <mergeCell ref="G210:H210"/>
    <mergeCell ref="G211:H211"/>
    <mergeCell ref="G212:H212"/>
    <mergeCell ref="G213:H213"/>
    <mergeCell ref="G204:H204"/>
    <mergeCell ref="G205:H205"/>
    <mergeCell ref="G206:H206"/>
    <mergeCell ref="G207:H207"/>
    <mergeCell ref="G208:H208"/>
    <mergeCell ref="G219:H219"/>
    <mergeCell ref="G220:H220"/>
    <mergeCell ref="G221:H221"/>
    <mergeCell ref="G222:H222"/>
    <mergeCell ref="G223:H223"/>
    <mergeCell ref="G214:H214"/>
    <mergeCell ref="G215:H215"/>
    <mergeCell ref="G216:H216"/>
    <mergeCell ref="G217:H217"/>
    <mergeCell ref="G218:H218"/>
    <mergeCell ref="G229:H229"/>
    <mergeCell ref="G230:H230"/>
    <mergeCell ref="G231:H231"/>
    <mergeCell ref="G232:H232"/>
    <mergeCell ref="G233:H233"/>
    <mergeCell ref="G224:H224"/>
    <mergeCell ref="G225:H225"/>
    <mergeCell ref="G226:H226"/>
    <mergeCell ref="G227:H227"/>
    <mergeCell ref="G228:H228"/>
    <mergeCell ref="G239:H239"/>
    <mergeCell ref="G240:H240"/>
    <mergeCell ref="G241:H241"/>
    <mergeCell ref="G242:H242"/>
    <mergeCell ref="G243:H243"/>
    <mergeCell ref="G234:H234"/>
    <mergeCell ref="G235:H235"/>
    <mergeCell ref="G236:H236"/>
    <mergeCell ref="G237:H237"/>
    <mergeCell ref="G238:H238"/>
    <mergeCell ref="G249:H249"/>
    <mergeCell ref="G250:H250"/>
    <mergeCell ref="G251:H251"/>
    <mergeCell ref="G252:H252"/>
    <mergeCell ref="G253:H253"/>
    <mergeCell ref="G244:H244"/>
    <mergeCell ref="G245:H245"/>
    <mergeCell ref="G246:H246"/>
    <mergeCell ref="G247:H247"/>
    <mergeCell ref="G248:H248"/>
    <mergeCell ref="G266:H266"/>
    <mergeCell ref="G267:H267"/>
    <mergeCell ref="G268:H268"/>
    <mergeCell ref="G259:H259"/>
    <mergeCell ref="G260:H260"/>
    <mergeCell ref="G261:H261"/>
    <mergeCell ref="G262:H262"/>
    <mergeCell ref="G263:H263"/>
    <mergeCell ref="G254:H254"/>
    <mergeCell ref="G255:H255"/>
    <mergeCell ref="G256:H256"/>
    <mergeCell ref="G257:H257"/>
    <mergeCell ref="G258:H258"/>
    <mergeCell ref="G310:H310"/>
    <mergeCell ref="G304:H304"/>
    <mergeCell ref="G305:H305"/>
    <mergeCell ref="G306:H306"/>
    <mergeCell ref="G307:H307"/>
    <mergeCell ref="G308:H308"/>
    <mergeCell ref="G299:H299"/>
    <mergeCell ref="G300:H300"/>
    <mergeCell ref="G301:H301"/>
    <mergeCell ref="G302:H302"/>
    <mergeCell ref="G303:H303"/>
    <mergeCell ref="G309:H309"/>
    <mergeCell ref="G294:H294"/>
    <mergeCell ref="G295:H295"/>
    <mergeCell ref="G296:H296"/>
    <mergeCell ref="G297:H297"/>
    <mergeCell ref="G298:H298"/>
    <mergeCell ref="G289:H289"/>
    <mergeCell ref="G290:H290"/>
    <mergeCell ref="G291:H291"/>
    <mergeCell ref="G292:H292"/>
    <mergeCell ref="G293:H293"/>
    <mergeCell ref="G284:H284"/>
    <mergeCell ref="G285:H285"/>
    <mergeCell ref="G286:H286"/>
    <mergeCell ref="G287:H287"/>
    <mergeCell ref="G288:H288"/>
    <mergeCell ref="A42:H42"/>
    <mergeCell ref="A70:H70"/>
    <mergeCell ref="G279:H279"/>
    <mergeCell ref="G280:H280"/>
    <mergeCell ref="G281:H281"/>
    <mergeCell ref="G282:H282"/>
    <mergeCell ref="G283:H283"/>
    <mergeCell ref="G274:H274"/>
    <mergeCell ref="G275:H275"/>
    <mergeCell ref="G276:H276"/>
    <mergeCell ref="G277:H277"/>
    <mergeCell ref="G278:H278"/>
    <mergeCell ref="G269:H269"/>
    <mergeCell ref="G270:H270"/>
    <mergeCell ref="G271:H271"/>
    <mergeCell ref="G272:H272"/>
    <mergeCell ref="G273:H273"/>
    <mergeCell ref="G264:H264"/>
    <mergeCell ref="G265:H265"/>
    <mergeCell ref="A5:B5"/>
    <mergeCell ref="A6:B6"/>
    <mergeCell ref="A7:B7"/>
    <mergeCell ref="A10:B10"/>
    <mergeCell ref="A11:B11"/>
    <mergeCell ref="A12:B12"/>
    <mergeCell ref="C4:H4"/>
    <mergeCell ref="C5:H5"/>
    <mergeCell ref="C6:H6"/>
    <mergeCell ref="C7:H7"/>
    <mergeCell ref="E8:F8"/>
    <mergeCell ref="G8:H9"/>
    <mergeCell ref="G10:H10"/>
    <mergeCell ref="G11:H11"/>
    <mergeCell ref="G12:H12"/>
    <mergeCell ref="C8:D8"/>
  </mergeCells>
  <conditionalFormatting sqref="F87:F1048576">
    <cfRule type="cellIs" dxfId="5" priority="2" operator="greaterThan">
      <formula>$I87</formula>
    </cfRule>
  </conditionalFormatting>
  <conditionalFormatting sqref="C15:H15">
    <cfRule type="expression" dxfId="4" priority="1">
      <formula>AND($I$15=1)</formula>
    </cfRule>
  </conditionalFormatting>
  <hyperlinks>
    <hyperlink ref="G86" r:id="rId1"/>
  </hyperlinks>
  <pageMargins left="0.7" right="0.7" top="0.83708333333333329" bottom="0.75" header="0.3" footer="0.3"/>
  <pageSetup paperSize="9" scale="80" fitToHeight="0" orientation="portrait" r:id="rId2"/>
  <headerFooter>
    <oddHeader>&amp;C&amp;G</oddHeader>
  </headerFooter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A212B72-B1FB-40DC-9AB8-A19D3EAEA6BB}">
            <xm:f>$E$13&gt;Hárok1!$I$50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E13:F13</xm:sqref>
        </x14:conditionalFormatting>
        <x14:conditionalFormatting xmlns:xm="http://schemas.microsoft.com/office/excel/2006/main">
          <x14:cfRule type="expression" priority="8" id="{98DFCD16-B5AF-4B51-AD2E-81719418F6F7}">
            <xm:f>$C$13&gt;Hárok1!$I$49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C13:D13</xm:sqref>
        </x14:conditionalFormatting>
        <x14:conditionalFormatting xmlns:xm="http://schemas.microsoft.com/office/excel/2006/main">
          <x14:cfRule type="cellIs" priority="9" operator="greaterThan" id="{1871A66F-6330-4803-A209-FA7B022404B8}">
            <xm:f>Hárok1!$D$52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D81:E81</xm:sqref>
        </x14:conditionalFormatting>
        <x14:conditionalFormatting xmlns:xm="http://schemas.microsoft.com/office/excel/2006/main">
          <x14:cfRule type="cellIs" priority="10" operator="greaterThan" id="{8079551E-7F0F-49C4-BD02-024A49B321A0}">
            <xm:f>Hárok1!$D$53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F81:G81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Hárok1!$C$3:$C$36</xm:f>
          </x14:formula1>
          <xm:sqref>D18:G18</xm:sqref>
        </x14:dataValidation>
        <x14:dataValidation type="list" allowBlank="1" showInputMessage="1" showErrorMessage="1">
          <x14:formula1>
            <xm:f>Hárok1!$C$52:$C$53</xm:f>
          </x14:formula1>
          <xm:sqref>E86:E310</xm:sqref>
        </x14:dataValidation>
        <x14:dataValidation type="list" allowBlank="1" showInputMessage="1" showErrorMessage="1">
          <x14:formula1>
            <xm:f>Hárok1!$C$41:$C$42</xm:f>
          </x14:formula1>
          <xm:sqref>D21:G21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zoomScale="85" zoomScaleNormal="85" workbookViewId="0">
      <selection activeCell="D48" sqref="D48"/>
    </sheetView>
  </sheetViews>
  <sheetFormatPr defaultRowHeight="21" customHeight="1" x14ac:dyDescent="0.25"/>
  <cols>
    <col min="2" max="2" width="9.140625" style="3" customWidth="1"/>
    <col min="3" max="5" width="54.7109375" style="3" customWidth="1"/>
    <col min="6" max="7" width="15" style="3" customWidth="1"/>
    <col min="8" max="11" width="15.28515625" style="3" customWidth="1"/>
    <col min="12" max="12" width="11.85546875" bestFit="1" customWidth="1"/>
  </cols>
  <sheetData>
    <row r="1" spans="2:12" ht="15.75" thickBot="1" x14ac:dyDescent="0.3">
      <c r="H1" s="200" t="s">
        <v>135</v>
      </c>
      <c r="I1" s="200"/>
      <c r="J1" s="200" t="s">
        <v>136</v>
      </c>
      <c r="K1" s="200"/>
    </row>
    <row r="2" spans="2:12" ht="39" thickBot="1" x14ac:dyDescent="0.3">
      <c r="B2" s="70"/>
      <c r="C2" s="71" t="s">
        <v>116</v>
      </c>
      <c r="D2" s="71" t="s">
        <v>28</v>
      </c>
      <c r="E2" s="71" t="s">
        <v>29</v>
      </c>
      <c r="F2" s="71" t="s">
        <v>117</v>
      </c>
      <c r="G2" s="72" t="s">
        <v>118</v>
      </c>
      <c r="H2" s="73" t="s">
        <v>133</v>
      </c>
      <c r="I2" s="73" t="s">
        <v>134</v>
      </c>
      <c r="J2" s="73" t="s">
        <v>137</v>
      </c>
      <c r="K2" s="73" t="s">
        <v>134</v>
      </c>
    </row>
    <row r="3" spans="2:12" ht="21" customHeight="1" thickBot="1" x14ac:dyDescent="0.3">
      <c r="B3" s="74">
        <v>1</v>
      </c>
      <c r="C3" s="75" t="s">
        <v>119</v>
      </c>
      <c r="D3" s="76" t="s">
        <v>37</v>
      </c>
      <c r="E3" s="77" t="s">
        <v>157</v>
      </c>
      <c r="F3" s="78">
        <v>4</v>
      </c>
      <c r="G3" s="78">
        <v>45</v>
      </c>
      <c r="H3" s="79">
        <f>ROUND(F3/($F$37/$G$40),0)</f>
        <v>0</v>
      </c>
      <c r="I3" s="80">
        <f>H3*$G$44</f>
        <v>0</v>
      </c>
      <c r="J3" s="79">
        <f>ROUND(G3/($G$37/$G$39),0)</f>
        <v>1</v>
      </c>
      <c r="K3" s="80">
        <f>J3*$G$45</f>
        <v>12000</v>
      </c>
    </row>
    <row r="4" spans="2:12" ht="21" customHeight="1" thickBot="1" x14ac:dyDescent="0.3">
      <c r="B4" s="81">
        <v>2</v>
      </c>
      <c r="C4" s="82" t="s">
        <v>73</v>
      </c>
      <c r="D4" s="76" t="s">
        <v>37</v>
      </c>
      <c r="E4" s="76" t="s">
        <v>74</v>
      </c>
      <c r="F4" s="83">
        <v>4</v>
      </c>
      <c r="G4" s="83">
        <v>78</v>
      </c>
      <c r="H4" s="79">
        <f t="shared" ref="H4:H36" si="0">ROUND(F4/($F$37/$G$40),0)</f>
        <v>0</v>
      </c>
      <c r="I4" s="80">
        <f t="shared" ref="I4:I36" si="1">H4*$G$44</f>
        <v>0</v>
      </c>
      <c r="J4" s="79">
        <f t="shared" ref="J4:J36" si="2">ROUND(G4/($G$37/$G$39),0)</f>
        <v>2</v>
      </c>
      <c r="K4" s="80">
        <f t="shared" ref="K4:K36" si="3">J4*$G$45</f>
        <v>24000</v>
      </c>
    </row>
    <row r="5" spans="2:12" ht="21" customHeight="1" thickBot="1" x14ac:dyDescent="0.3">
      <c r="B5" s="74">
        <v>3</v>
      </c>
      <c r="C5" s="75" t="s">
        <v>71</v>
      </c>
      <c r="D5" s="77" t="s">
        <v>33</v>
      </c>
      <c r="E5" s="77" t="s">
        <v>72</v>
      </c>
      <c r="F5" s="78">
        <v>20</v>
      </c>
      <c r="G5" s="78">
        <v>110</v>
      </c>
      <c r="H5" s="79">
        <f t="shared" si="0"/>
        <v>2</v>
      </c>
      <c r="I5" s="80">
        <f t="shared" si="1"/>
        <v>12000</v>
      </c>
      <c r="J5" s="79">
        <f t="shared" si="2"/>
        <v>2</v>
      </c>
      <c r="K5" s="80">
        <f t="shared" si="3"/>
        <v>24000</v>
      </c>
      <c r="L5" s="98"/>
    </row>
    <row r="6" spans="2:12" ht="21" customHeight="1" thickBot="1" x14ac:dyDescent="0.3">
      <c r="B6" s="81">
        <v>4</v>
      </c>
      <c r="C6" s="82" t="s">
        <v>120</v>
      </c>
      <c r="D6" s="76" t="s">
        <v>158</v>
      </c>
      <c r="E6" s="76" t="s">
        <v>159</v>
      </c>
      <c r="F6" s="83">
        <v>0</v>
      </c>
      <c r="G6" s="83">
        <v>6</v>
      </c>
      <c r="H6" s="79">
        <f t="shared" si="0"/>
        <v>0</v>
      </c>
      <c r="I6" s="80">
        <f t="shared" si="1"/>
        <v>0</v>
      </c>
      <c r="J6" s="79">
        <f t="shared" si="2"/>
        <v>0</v>
      </c>
      <c r="K6" s="80">
        <f t="shared" si="3"/>
        <v>0</v>
      </c>
    </row>
    <row r="7" spans="2:12" ht="21" customHeight="1" thickBot="1" x14ac:dyDescent="0.3">
      <c r="B7" s="74">
        <v>5</v>
      </c>
      <c r="C7" s="75" t="s">
        <v>49</v>
      </c>
      <c r="D7" s="77" t="s">
        <v>33</v>
      </c>
      <c r="E7" s="77" t="s">
        <v>50</v>
      </c>
      <c r="F7" s="78">
        <v>114</v>
      </c>
      <c r="G7" s="78">
        <v>352</v>
      </c>
      <c r="H7" s="79">
        <f t="shared" si="0"/>
        <v>9</v>
      </c>
      <c r="I7" s="80">
        <f t="shared" si="1"/>
        <v>54000</v>
      </c>
      <c r="J7" s="79">
        <f t="shared" si="2"/>
        <v>8</v>
      </c>
      <c r="K7" s="80">
        <f t="shared" si="3"/>
        <v>96000</v>
      </c>
    </row>
    <row r="8" spans="2:12" ht="21" customHeight="1" thickBot="1" x14ac:dyDescent="0.3">
      <c r="B8" s="81">
        <v>6</v>
      </c>
      <c r="C8" s="84" t="s">
        <v>121</v>
      </c>
      <c r="D8" s="85" t="s">
        <v>160</v>
      </c>
      <c r="E8" s="85" t="s">
        <v>161</v>
      </c>
      <c r="F8" s="83">
        <v>0</v>
      </c>
      <c r="G8" s="83">
        <v>6</v>
      </c>
      <c r="H8" s="79">
        <f t="shared" si="0"/>
        <v>0</v>
      </c>
      <c r="I8" s="80">
        <f t="shared" si="1"/>
        <v>0</v>
      </c>
      <c r="J8" s="79">
        <f t="shared" si="2"/>
        <v>0</v>
      </c>
      <c r="K8" s="80">
        <f t="shared" si="3"/>
        <v>0</v>
      </c>
    </row>
    <row r="9" spans="2:12" ht="21" customHeight="1" thickBot="1" x14ac:dyDescent="0.3">
      <c r="B9" s="74">
        <v>7</v>
      </c>
      <c r="C9" s="75" t="s">
        <v>61</v>
      </c>
      <c r="D9" s="77" t="s">
        <v>33</v>
      </c>
      <c r="E9" s="77" t="s">
        <v>62</v>
      </c>
      <c r="F9" s="78">
        <v>41</v>
      </c>
      <c r="G9" s="78">
        <v>241</v>
      </c>
      <c r="H9" s="79">
        <f t="shared" si="0"/>
        <v>3</v>
      </c>
      <c r="I9" s="80">
        <f t="shared" si="1"/>
        <v>18000</v>
      </c>
      <c r="J9" s="79">
        <f t="shared" si="2"/>
        <v>5</v>
      </c>
      <c r="K9" s="80">
        <f t="shared" si="3"/>
        <v>60000</v>
      </c>
    </row>
    <row r="10" spans="2:12" ht="21" customHeight="1" thickBot="1" x14ac:dyDescent="0.3">
      <c r="B10" s="81">
        <v>8</v>
      </c>
      <c r="C10" s="82" t="s">
        <v>122</v>
      </c>
      <c r="D10" s="76" t="s">
        <v>158</v>
      </c>
      <c r="E10" s="76" t="s">
        <v>68</v>
      </c>
      <c r="F10" s="83">
        <v>36</v>
      </c>
      <c r="G10" s="83">
        <v>68</v>
      </c>
      <c r="H10" s="79">
        <f t="shared" si="0"/>
        <v>3</v>
      </c>
      <c r="I10" s="80">
        <f t="shared" si="1"/>
        <v>18000</v>
      </c>
      <c r="J10" s="79">
        <f t="shared" si="2"/>
        <v>2</v>
      </c>
      <c r="K10" s="80">
        <f t="shared" si="3"/>
        <v>24000</v>
      </c>
    </row>
    <row r="11" spans="2:12" ht="21" customHeight="1" thickBot="1" x14ac:dyDescent="0.3">
      <c r="B11" s="74">
        <v>9</v>
      </c>
      <c r="C11" s="75" t="s">
        <v>123</v>
      </c>
      <c r="D11" s="77" t="s">
        <v>33</v>
      </c>
      <c r="E11" s="77" t="s">
        <v>56</v>
      </c>
      <c r="F11" s="78">
        <v>71</v>
      </c>
      <c r="G11" s="78">
        <v>462</v>
      </c>
      <c r="H11" s="79">
        <f t="shared" si="0"/>
        <v>6</v>
      </c>
      <c r="I11" s="80">
        <f t="shared" si="1"/>
        <v>36000</v>
      </c>
      <c r="J11" s="79">
        <f t="shared" si="2"/>
        <v>10</v>
      </c>
      <c r="K11" s="80">
        <f t="shared" si="3"/>
        <v>120000</v>
      </c>
    </row>
    <row r="12" spans="2:12" ht="21" customHeight="1" thickBot="1" x14ac:dyDescent="0.3">
      <c r="B12" s="86"/>
      <c r="C12" s="87" t="s">
        <v>26</v>
      </c>
      <c r="D12" s="88" t="s">
        <v>37</v>
      </c>
      <c r="E12" s="88" t="s">
        <v>38</v>
      </c>
      <c r="F12" s="83">
        <v>454</v>
      </c>
      <c r="G12" s="83">
        <v>2230</v>
      </c>
      <c r="H12" s="79">
        <f t="shared" si="0"/>
        <v>36</v>
      </c>
      <c r="I12" s="80">
        <f t="shared" si="1"/>
        <v>216000</v>
      </c>
      <c r="J12" s="79">
        <f t="shared" si="2"/>
        <v>50</v>
      </c>
      <c r="K12" s="80">
        <f t="shared" si="3"/>
        <v>600000</v>
      </c>
    </row>
    <row r="13" spans="2:12" ht="21" customHeight="1" thickBot="1" x14ac:dyDescent="0.3">
      <c r="B13" s="74">
        <v>10</v>
      </c>
      <c r="C13" s="75" t="s">
        <v>47</v>
      </c>
      <c r="D13" s="77" t="s">
        <v>33</v>
      </c>
      <c r="E13" s="77" t="s">
        <v>48</v>
      </c>
      <c r="F13" s="78">
        <v>115</v>
      </c>
      <c r="G13" s="78">
        <v>363</v>
      </c>
      <c r="H13" s="79">
        <f t="shared" si="0"/>
        <v>9</v>
      </c>
      <c r="I13" s="80">
        <f t="shared" si="1"/>
        <v>54000</v>
      </c>
      <c r="J13" s="79">
        <f t="shared" si="2"/>
        <v>8</v>
      </c>
      <c r="K13" s="80">
        <f t="shared" si="3"/>
        <v>96000</v>
      </c>
    </row>
    <row r="14" spans="2:12" ht="21" customHeight="1" thickBot="1" x14ac:dyDescent="0.3">
      <c r="B14" s="81">
        <v>11</v>
      </c>
      <c r="C14" s="82" t="s">
        <v>35</v>
      </c>
      <c r="D14" s="76" t="s">
        <v>33</v>
      </c>
      <c r="E14" s="76" t="s">
        <v>36</v>
      </c>
      <c r="F14" s="83">
        <v>586</v>
      </c>
      <c r="G14" s="83">
        <v>769</v>
      </c>
      <c r="H14" s="79">
        <f t="shared" si="0"/>
        <v>47</v>
      </c>
      <c r="I14" s="80">
        <f t="shared" si="1"/>
        <v>282000</v>
      </c>
      <c r="J14" s="79">
        <f t="shared" si="2"/>
        <v>17</v>
      </c>
      <c r="K14" s="80">
        <f t="shared" si="3"/>
        <v>204000</v>
      </c>
    </row>
    <row r="15" spans="2:12" ht="21" customHeight="1" thickBot="1" x14ac:dyDescent="0.3">
      <c r="B15" s="74">
        <v>12</v>
      </c>
      <c r="C15" s="75" t="s">
        <v>76</v>
      </c>
      <c r="D15" s="77" t="s">
        <v>77</v>
      </c>
      <c r="E15" s="77" t="s">
        <v>78</v>
      </c>
      <c r="F15" s="78">
        <v>3</v>
      </c>
      <c r="G15" s="78">
        <v>123</v>
      </c>
      <c r="H15" s="79">
        <f t="shared" si="0"/>
        <v>0</v>
      </c>
      <c r="I15" s="80">
        <f t="shared" si="1"/>
        <v>0</v>
      </c>
      <c r="J15" s="79">
        <f t="shared" si="2"/>
        <v>3</v>
      </c>
      <c r="K15" s="80">
        <f t="shared" si="3"/>
        <v>36000</v>
      </c>
    </row>
    <row r="16" spans="2:12" ht="21" customHeight="1" thickBot="1" x14ac:dyDescent="0.3">
      <c r="B16" s="81">
        <v>13</v>
      </c>
      <c r="C16" s="82" t="s">
        <v>41</v>
      </c>
      <c r="D16" s="76" t="s">
        <v>33</v>
      </c>
      <c r="E16" s="76" t="s">
        <v>42</v>
      </c>
      <c r="F16" s="83">
        <v>281</v>
      </c>
      <c r="G16" s="83">
        <v>635</v>
      </c>
      <c r="H16" s="79">
        <f t="shared" si="0"/>
        <v>22</v>
      </c>
      <c r="I16" s="80">
        <f t="shared" si="1"/>
        <v>132000</v>
      </c>
      <c r="J16" s="79">
        <f t="shared" si="2"/>
        <v>14</v>
      </c>
      <c r="K16" s="80">
        <f t="shared" si="3"/>
        <v>168000</v>
      </c>
    </row>
    <row r="17" spans="2:11" ht="21" customHeight="1" thickBot="1" x14ac:dyDescent="0.3">
      <c r="B17" s="74">
        <v>14</v>
      </c>
      <c r="C17" s="75" t="s">
        <v>54</v>
      </c>
      <c r="D17" s="77" t="s">
        <v>33</v>
      </c>
      <c r="E17" s="77" t="s">
        <v>55</v>
      </c>
      <c r="F17" s="78">
        <v>72</v>
      </c>
      <c r="G17" s="78">
        <v>198</v>
      </c>
      <c r="H17" s="79">
        <f t="shared" si="0"/>
        <v>6</v>
      </c>
      <c r="I17" s="80">
        <f t="shared" si="1"/>
        <v>36000</v>
      </c>
      <c r="J17" s="79">
        <f t="shared" si="2"/>
        <v>4</v>
      </c>
      <c r="K17" s="80">
        <f t="shared" si="3"/>
        <v>48000</v>
      </c>
    </row>
    <row r="18" spans="2:11" ht="21" customHeight="1" thickBot="1" x14ac:dyDescent="0.3">
      <c r="B18" s="81">
        <v>15</v>
      </c>
      <c r="C18" s="82" t="s">
        <v>59</v>
      </c>
      <c r="D18" s="76" t="s">
        <v>33</v>
      </c>
      <c r="E18" s="76" t="s">
        <v>60</v>
      </c>
      <c r="F18" s="83">
        <v>45</v>
      </c>
      <c r="G18" s="83">
        <v>94</v>
      </c>
      <c r="H18" s="79">
        <f t="shared" si="0"/>
        <v>4</v>
      </c>
      <c r="I18" s="80">
        <f t="shared" si="1"/>
        <v>24000</v>
      </c>
      <c r="J18" s="79">
        <f t="shared" si="2"/>
        <v>2</v>
      </c>
      <c r="K18" s="80">
        <f t="shared" si="3"/>
        <v>24000</v>
      </c>
    </row>
    <row r="19" spans="2:11" ht="21" customHeight="1" thickBot="1" x14ac:dyDescent="0.3">
      <c r="B19" s="74">
        <v>16</v>
      </c>
      <c r="C19" s="75" t="s">
        <v>124</v>
      </c>
      <c r="D19" s="77" t="s">
        <v>33</v>
      </c>
      <c r="E19" s="77" t="s">
        <v>67</v>
      </c>
      <c r="F19" s="78">
        <v>36</v>
      </c>
      <c r="G19" s="78">
        <v>258</v>
      </c>
      <c r="H19" s="79">
        <f t="shared" si="0"/>
        <v>3</v>
      </c>
      <c r="I19" s="80">
        <f t="shared" si="1"/>
        <v>18000</v>
      </c>
      <c r="J19" s="79">
        <f t="shared" si="2"/>
        <v>6</v>
      </c>
      <c r="K19" s="80">
        <f t="shared" si="3"/>
        <v>72000</v>
      </c>
    </row>
    <row r="20" spans="2:11" ht="21" customHeight="1" thickBot="1" x14ac:dyDescent="0.3">
      <c r="B20" s="81">
        <v>17</v>
      </c>
      <c r="C20" s="82" t="s">
        <v>51</v>
      </c>
      <c r="D20" s="76" t="s">
        <v>33</v>
      </c>
      <c r="E20" s="76" t="s">
        <v>52</v>
      </c>
      <c r="F20" s="83">
        <v>95</v>
      </c>
      <c r="G20" s="83">
        <v>264</v>
      </c>
      <c r="H20" s="79">
        <f t="shared" si="0"/>
        <v>8</v>
      </c>
      <c r="I20" s="80">
        <f t="shared" si="1"/>
        <v>48000</v>
      </c>
      <c r="J20" s="79">
        <f t="shared" si="2"/>
        <v>6</v>
      </c>
      <c r="K20" s="80">
        <f t="shared" si="3"/>
        <v>72000</v>
      </c>
    </row>
    <row r="21" spans="2:11" ht="21" customHeight="1" thickBot="1" x14ac:dyDescent="0.3">
      <c r="B21" s="74">
        <v>18</v>
      </c>
      <c r="C21" s="75" t="s">
        <v>45</v>
      </c>
      <c r="D21" s="77" t="s">
        <v>33</v>
      </c>
      <c r="E21" s="77" t="s">
        <v>46</v>
      </c>
      <c r="F21" s="78">
        <v>117</v>
      </c>
      <c r="G21" s="78">
        <v>437</v>
      </c>
      <c r="H21" s="79">
        <f t="shared" si="0"/>
        <v>9</v>
      </c>
      <c r="I21" s="80">
        <f t="shared" si="1"/>
        <v>54000</v>
      </c>
      <c r="J21" s="79">
        <f t="shared" si="2"/>
        <v>10</v>
      </c>
      <c r="K21" s="80">
        <f t="shared" si="3"/>
        <v>120000</v>
      </c>
    </row>
    <row r="22" spans="2:11" ht="21" customHeight="1" thickBot="1" x14ac:dyDescent="0.3">
      <c r="B22" s="81">
        <v>19</v>
      </c>
      <c r="C22" s="82" t="s">
        <v>69</v>
      </c>
      <c r="D22" s="76" t="s">
        <v>33</v>
      </c>
      <c r="E22" s="76" t="s">
        <v>70</v>
      </c>
      <c r="F22" s="83">
        <v>31</v>
      </c>
      <c r="G22" s="83">
        <v>111</v>
      </c>
      <c r="H22" s="79">
        <f t="shared" si="0"/>
        <v>2</v>
      </c>
      <c r="I22" s="80">
        <f t="shared" si="1"/>
        <v>12000</v>
      </c>
      <c r="J22" s="79">
        <f t="shared" si="2"/>
        <v>2</v>
      </c>
      <c r="K22" s="80">
        <f t="shared" si="3"/>
        <v>24000</v>
      </c>
    </row>
    <row r="23" spans="2:11" ht="21" customHeight="1" thickBot="1" x14ac:dyDescent="0.3">
      <c r="B23" s="74">
        <v>20</v>
      </c>
      <c r="C23" s="75" t="s">
        <v>32</v>
      </c>
      <c r="D23" s="77" t="s">
        <v>33</v>
      </c>
      <c r="E23" s="77" t="s">
        <v>34</v>
      </c>
      <c r="F23" s="78">
        <v>1033</v>
      </c>
      <c r="G23" s="78">
        <v>1851</v>
      </c>
      <c r="H23" s="79">
        <f t="shared" si="0"/>
        <v>83</v>
      </c>
      <c r="I23" s="80">
        <f t="shared" si="1"/>
        <v>498000</v>
      </c>
      <c r="J23" s="79">
        <f t="shared" si="2"/>
        <v>41</v>
      </c>
      <c r="K23" s="80">
        <f t="shared" si="3"/>
        <v>492000</v>
      </c>
    </row>
    <row r="24" spans="2:11" ht="21" customHeight="1" thickBot="1" x14ac:dyDescent="0.3">
      <c r="B24" s="81">
        <v>21</v>
      </c>
      <c r="C24" s="82" t="s">
        <v>57</v>
      </c>
      <c r="D24" s="76" t="s">
        <v>33</v>
      </c>
      <c r="E24" s="76" t="s">
        <v>58</v>
      </c>
      <c r="F24" s="83">
        <v>50</v>
      </c>
      <c r="G24" s="83">
        <v>356</v>
      </c>
      <c r="H24" s="79">
        <f t="shared" si="0"/>
        <v>4</v>
      </c>
      <c r="I24" s="80">
        <f t="shared" si="1"/>
        <v>24000</v>
      </c>
      <c r="J24" s="79">
        <f t="shared" si="2"/>
        <v>8</v>
      </c>
      <c r="K24" s="80">
        <f t="shared" si="3"/>
        <v>96000</v>
      </c>
    </row>
    <row r="25" spans="2:11" ht="21" customHeight="1" thickBot="1" x14ac:dyDescent="0.3">
      <c r="B25" s="74">
        <v>22</v>
      </c>
      <c r="C25" s="75" t="s">
        <v>39</v>
      </c>
      <c r="D25" s="77" t="s">
        <v>33</v>
      </c>
      <c r="E25" s="77" t="s">
        <v>40</v>
      </c>
      <c r="F25" s="78">
        <v>324</v>
      </c>
      <c r="G25" s="78">
        <v>654</v>
      </c>
      <c r="H25" s="79">
        <f t="shared" si="0"/>
        <v>26</v>
      </c>
      <c r="I25" s="80">
        <f t="shared" si="1"/>
        <v>156000</v>
      </c>
      <c r="J25" s="79">
        <f t="shared" si="2"/>
        <v>15</v>
      </c>
      <c r="K25" s="80">
        <f t="shared" si="3"/>
        <v>180000</v>
      </c>
    </row>
    <row r="26" spans="2:11" ht="21" customHeight="1" thickBot="1" x14ac:dyDescent="0.3">
      <c r="B26" s="81">
        <v>23</v>
      </c>
      <c r="C26" s="82" t="s">
        <v>125</v>
      </c>
      <c r="D26" s="76" t="s">
        <v>33</v>
      </c>
      <c r="E26" s="76" t="s">
        <v>53</v>
      </c>
      <c r="F26" s="83">
        <v>86</v>
      </c>
      <c r="G26" s="83">
        <v>179</v>
      </c>
      <c r="H26" s="79">
        <f t="shared" si="0"/>
        <v>7</v>
      </c>
      <c r="I26" s="80">
        <f t="shared" si="1"/>
        <v>42000</v>
      </c>
      <c r="J26" s="79">
        <f t="shared" si="2"/>
        <v>4</v>
      </c>
      <c r="K26" s="80">
        <f t="shared" si="3"/>
        <v>48000</v>
      </c>
    </row>
    <row r="27" spans="2:11" ht="21" customHeight="1" thickBot="1" x14ac:dyDescent="0.3">
      <c r="B27" s="74">
        <v>24</v>
      </c>
      <c r="C27" s="75" t="s">
        <v>126</v>
      </c>
      <c r="D27" s="77" t="s">
        <v>160</v>
      </c>
      <c r="E27" s="77" t="s">
        <v>162</v>
      </c>
      <c r="F27" s="78">
        <v>9</v>
      </c>
      <c r="G27" s="78">
        <v>17</v>
      </c>
      <c r="H27" s="79">
        <f t="shared" si="0"/>
        <v>1</v>
      </c>
      <c r="I27" s="80">
        <f t="shared" si="1"/>
        <v>6000</v>
      </c>
      <c r="J27" s="79">
        <f t="shared" si="2"/>
        <v>0</v>
      </c>
      <c r="K27" s="80">
        <f t="shared" si="3"/>
        <v>0</v>
      </c>
    </row>
    <row r="28" spans="2:11" ht="21" customHeight="1" thickBot="1" x14ac:dyDescent="0.3">
      <c r="B28" s="81">
        <v>25</v>
      </c>
      <c r="C28" s="82" t="s">
        <v>127</v>
      </c>
      <c r="D28" s="77" t="s">
        <v>160</v>
      </c>
      <c r="E28" s="76" t="s">
        <v>163</v>
      </c>
      <c r="F28" s="83">
        <v>0</v>
      </c>
      <c r="G28" s="83">
        <v>23</v>
      </c>
      <c r="H28" s="79">
        <f t="shared" si="0"/>
        <v>0</v>
      </c>
      <c r="I28" s="80">
        <f t="shared" si="1"/>
        <v>0</v>
      </c>
      <c r="J28" s="79">
        <f t="shared" si="2"/>
        <v>1</v>
      </c>
      <c r="K28" s="80">
        <f t="shared" si="3"/>
        <v>12000</v>
      </c>
    </row>
    <row r="29" spans="2:11" ht="21" customHeight="1" thickBot="1" x14ac:dyDescent="0.3">
      <c r="B29" s="74">
        <v>26</v>
      </c>
      <c r="C29" s="75" t="s">
        <v>128</v>
      </c>
      <c r="D29" s="77" t="s">
        <v>160</v>
      </c>
      <c r="E29" s="77" t="s">
        <v>164</v>
      </c>
      <c r="F29" s="78">
        <v>0</v>
      </c>
      <c r="G29" s="78">
        <v>33</v>
      </c>
      <c r="H29" s="79">
        <f t="shared" si="0"/>
        <v>0</v>
      </c>
      <c r="I29" s="80">
        <f t="shared" si="1"/>
        <v>0</v>
      </c>
      <c r="J29" s="79">
        <f t="shared" si="2"/>
        <v>1</v>
      </c>
      <c r="K29" s="80">
        <f t="shared" si="3"/>
        <v>12000</v>
      </c>
    </row>
    <row r="30" spans="2:11" ht="21" customHeight="1" thickBot="1" x14ac:dyDescent="0.3">
      <c r="B30" s="81">
        <v>27</v>
      </c>
      <c r="C30" s="82" t="s">
        <v>129</v>
      </c>
      <c r="D30" s="76" t="s">
        <v>158</v>
      </c>
      <c r="E30" s="76" t="s">
        <v>165</v>
      </c>
      <c r="F30" s="83">
        <v>0</v>
      </c>
      <c r="G30" s="83">
        <v>15</v>
      </c>
      <c r="H30" s="79">
        <f t="shared" si="0"/>
        <v>0</v>
      </c>
      <c r="I30" s="80">
        <f t="shared" si="1"/>
        <v>0</v>
      </c>
      <c r="J30" s="79">
        <f t="shared" si="2"/>
        <v>0</v>
      </c>
      <c r="K30" s="80">
        <f t="shared" si="3"/>
        <v>0</v>
      </c>
    </row>
    <row r="31" spans="2:11" ht="21" customHeight="1" thickBot="1" x14ac:dyDescent="0.3">
      <c r="B31" s="74">
        <v>28</v>
      </c>
      <c r="C31" s="75" t="s">
        <v>130</v>
      </c>
      <c r="D31" s="77" t="s">
        <v>160</v>
      </c>
      <c r="E31" s="77" t="s">
        <v>166</v>
      </c>
      <c r="F31" s="78">
        <v>0</v>
      </c>
      <c r="G31" s="78">
        <v>19</v>
      </c>
      <c r="H31" s="79">
        <f t="shared" si="0"/>
        <v>0</v>
      </c>
      <c r="I31" s="80">
        <f t="shared" si="1"/>
        <v>0</v>
      </c>
      <c r="J31" s="79">
        <f t="shared" si="2"/>
        <v>0</v>
      </c>
      <c r="K31" s="80">
        <f t="shared" si="3"/>
        <v>0</v>
      </c>
    </row>
    <row r="32" spans="2:11" ht="21" customHeight="1" thickBot="1" x14ac:dyDescent="0.3">
      <c r="B32" s="81">
        <v>29</v>
      </c>
      <c r="C32" s="82" t="s">
        <v>63</v>
      </c>
      <c r="D32" s="76" t="s">
        <v>33</v>
      </c>
      <c r="E32" s="76" t="s">
        <v>64</v>
      </c>
      <c r="F32" s="83">
        <v>41</v>
      </c>
      <c r="G32" s="83">
        <v>135</v>
      </c>
      <c r="H32" s="79">
        <f t="shared" si="0"/>
        <v>3</v>
      </c>
      <c r="I32" s="80">
        <f t="shared" si="1"/>
        <v>18000</v>
      </c>
      <c r="J32" s="79">
        <f t="shared" si="2"/>
        <v>3</v>
      </c>
      <c r="K32" s="80">
        <f t="shared" si="3"/>
        <v>36000</v>
      </c>
    </row>
    <row r="33" spans="2:11" ht="21" customHeight="1" thickBot="1" x14ac:dyDescent="0.3">
      <c r="B33" s="74">
        <v>30</v>
      </c>
      <c r="C33" s="75" t="s">
        <v>65</v>
      </c>
      <c r="D33" s="77" t="s">
        <v>33</v>
      </c>
      <c r="E33" s="77" t="s">
        <v>66</v>
      </c>
      <c r="F33" s="78">
        <v>41</v>
      </c>
      <c r="G33" s="78">
        <v>93</v>
      </c>
      <c r="H33" s="79">
        <f t="shared" si="0"/>
        <v>3</v>
      </c>
      <c r="I33" s="80">
        <f t="shared" si="1"/>
        <v>18000</v>
      </c>
      <c r="J33" s="79">
        <f t="shared" si="2"/>
        <v>2</v>
      </c>
      <c r="K33" s="80">
        <f t="shared" si="3"/>
        <v>24000</v>
      </c>
    </row>
    <row r="34" spans="2:11" ht="21" customHeight="1" thickBot="1" x14ac:dyDescent="0.3">
      <c r="B34" s="81">
        <v>31</v>
      </c>
      <c r="C34" s="82" t="s">
        <v>131</v>
      </c>
      <c r="D34" s="76" t="s">
        <v>158</v>
      </c>
      <c r="E34" s="76" t="s">
        <v>75</v>
      </c>
      <c r="F34" s="83">
        <v>3</v>
      </c>
      <c r="G34" s="83">
        <v>227</v>
      </c>
      <c r="H34" s="79">
        <f t="shared" si="0"/>
        <v>0</v>
      </c>
      <c r="I34" s="80">
        <f t="shared" si="1"/>
        <v>0</v>
      </c>
      <c r="J34" s="79">
        <f t="shared" si="2"/>
        <v>5</v>
      </c>
      <c r="K34" s="80">
        <f t="shared" si="3"/>
        <v>60000</v>
      </c>
    </row>
    <row r="35" spans="2:11" ht="21" customHeight="1" thickBot="1" x14ac:dyDescent="0.3">
      <c r="B35" s="74">
        <v>32</v>
      </c>
      <c r="C35" s="75" t="s">
        <v>132</v>
      </c>
      <c r="D35" s="76" t="s">
        <v>158</v>
      </c>
      <c r="E35" s="77" t="s">
        <v>167</v>
      </c>
      <c r="F35" s="78">
        <v>0</v>
      </c>
      <c r="G35" s="78">
        <v>34</v>
      </c>
      <c r="H35" s="79">
        <f t="shared" si="0"/>
        <v>0</v>
      </c>
      <c r="I35" s="80">
        <f t="shared" si="1"/>
        <v>0</v>
      </c>
      <c r="J35" s="79">
        <f t="shared" si="2"/>
        <v>1</v>
      </c>
      <c r="K35" s="80">
        <f t="shared" si="3"/>
        <v>12000</v>
      </c>
    </row>
    <row r="36" spans="2:11" ht="21" customHeight="1" thickBot="1" x14ac:dyDescent="0.3">
      <c r="B36" s="81">
        <v>33</v>
      </c>
      <c r="C36" s="82" t="s">
        <v>43</v>
      </c>
      <c r="D36" s="76" t="s">
        <v>33</v>
      </c>
      <c r="E36" s="77" t="s">
        <v>44</v>
      </c>
      <c r="F36" s="89">
        <v>178</v>
      </c>
      <c r="G36" s="89">
        <v>487</v>
      </c>
      <c r="H36" s="79">
        <f t="shared" si="0"/>
        <v>14</v>
      </c>
      <c r="I36" s="80">
        <f t="shared" si="1"/>
        <v>84000</v>
      </c>
      <c r="J36" s="79">
        <f t="shared" si="2"/>
        <v>11</v>
      </c>
      <c r="K36" s="80">
        <f t="shared" si="3"/>
        <v>132000</v>
      </c>
    </row>
    <row r="37" spans="2:11" ht="21" customHeight="1" thickBot="1" x14ac:dyDescent="0.3">
      <c r="B37" s="90"/>
      <c r="C37" s="91"/>
      <c r="D37" s="91"/>
      <c r="E37" s="91"/>
      <c r="F37" s="92">
        <f>SUM(F3:F36)</f>
        <v>3890</v>
      </c>
      <c r="G37" s="92">
        <f>SUM(G3:G36)</f>
        <v>10973</v>
      </c>
      <c r="H37" s="79">
        <f>SUM(H3:H36)</f>
        <v>310</v>
      </c>
      <c r="I37" s="93">
        <f t="shared" ref="I37:J37" si="4">SUM(I3:I36)</f>
        <v>1860000</v>
      </c>
      <c r="J37" s="94">
        <f t="shared" si="4"/>
        <v>244</v>
      </c>
      <c r="K37" s="93">
        <f>SUM(K3:K36)</f>
        <v>2928000</v>
      </c>
    </row>
    <row r="38" spans="2:11" ht="35.25" customHeight="1" thickBot="1" x14ac:dyDescent="0.3">
      <c r="F38" s="66" t="s">
        <v>138</v>
      </c>
      <c r="G38" s="66" t="s">
        <v>139</v>
      </c>
      <c r="J38" s="101">
        <f>I37+K37</f>
        <v>4788000</v>
      </c>
    </row>
    <row r="39" spans="2:11" ht="21" customHeight="1" x14ac:dyDescent="0.25">
      <c r="C39" s="3" t="s">
        <v>140</v>
      </c>
      <c r="F39" s="96">
        <v>12840</v>
      </c>
      <c r="G39" s="3">
        <v>246</v>
      </c>
      <c r="H39" s="80"/>
      <c r="J39" s="95">
        <f>J38*1.07</f>
        <v>5123160</v>
      </c>
    </row>
    <row r="40" spans="2:11" ht="21" customHeight="1" x14ac:dyDescent="0.25">
      <c r="C40" s="3" t="s">
        <v>141</v>
      </c>
      <c r="F40" s="96">
        <v>6420</v>
      </c>
      <c r="G40" s="3">
        <v>311</v>
      </c>
      <c r="H40" s="80"/>
    </row>
    <row r="41" spans="2:11" ht="21" customHeight="1" x14ac:dyDescent="0.25">
      <c r="C41" s="3" t="s">
        <v>22</v>
      </c>
    </row>
    <row r="42" spans="2:11" ht="21" customHeight="1" x14ac:dyDescent="0.25">
      <c r="C42" s="3" t="s">
        <v>23</v>
      </c>
      <c r="F42" s="97">
        <f>F39*0.93</f>
        <v>11941.2</v>
      </c>
    </row>
    <row r="43" spans="2:11" ht="21" customHeight="1" thickBot="1" x14ac:dyDescent="0.3"/>
    <row r="44" spans="2:11" ht="21" customHeight="1" x14ac:dyDescent="0.25">
      <c r="G44" s="99">
        <v>6000</v>
      </c>
      <c r="H44" s="3">
        <f>G44*1.07</f>
        <v>6420</v>
      </c>
    </row>
    <row r="45" spans="2:11" ht="21" customHeight="1" thickBot="1" x14ac:dyDescent="0.3">
      <c r="G45" s="100">
        <v>12000</v>
      </c>
      <c r="H45" s="3">
        <f>G45*1.07</f>
        <v>12840</v>
      </c>
    </row>
    <row r="48" spans="2:11" ht="21" customHeight="1" x14ac:dyDescent="0.25">
      <c r="G48" s="3" t="s">
        <v>107</v>
      </c>
      <c r="H48" s="69">
        <f>'Údaje o projekte'!D18</f>
        <v>0</v>
      </c>
      <c r="J48" s="69">
        <f>'Údaje o projekte'!D18</f>
        <v>0</v>
      </c>
    </row>
    <row r="49" spans="3:9" ht="21" customHeight="1" x14ac:dyDescent="0.25">
      <c r="G49" s="3" t="s">
        <v>108</v>
      </c>
      <c r="H49" s="3" t="e">
        <f>VLOOKUP(H48,$C$3:$I$36,7,FALSE)</f>
        <v>#N/A</v>
      </c>
      <c r="I49" s="3" t="e">
        <f>H49*1.07</f>
        <v>#N/A</v>
      </c>
    </row>
    <row r="50" spans="3:9" ht="21" customHeight="1" x14ac:dyDescent="0.25">
      <c r="G50" s="3" t="s">
        <v>109</v>
      </c>
      <c r="H50" s="3" t="e">
        <f>VLOOKUP(H48,$C$3:$K$36,9,FALSE)</f>
        <v>#N/A</v>
      </c>
      <c r="I50" s="3" t="e">
        <f>H50*1.07</f>
        <v>#N/A</v>
      </c>
    </row>
    <row r="52" spans="3:9" ht="21" customHeight="1" x14ac:dyDescent="0.25">
      <c r="C52" s="67" t="s">
        <v>92</v>
      </c>
      <c r="D52" s="68">
        <v>6000</v>
      </c>
    </row>
    <row r="53" spans="3:9" ht="21" customHeight="1" x14ac:dyDescent="0.25">
      <c r="C53" s="67" t="s">
        <v>93</v>
      </c>
      <c r="D53" s="68">
        <v>12000</v>
      </c>
    </row>
    <row r="59" spans="3:9" ht="21" customHeight="1" x14ac:dyDescent="0.25">
      <c r="C59" s="193" t="s">
        <v>170</v>
      </c>
      <c r="D59" s="193"/>
      <c r="E59" s="193"/>
      <c r="F59" s="193"/>
    </row>
    <row r="60" spans="3:9" ht="21" customHeight="1" x14ac:dyDescent="0.25">
      <c r="C60" s="193"/>
      <c r="D60" s="193"/>
      <c r="E60" s="193"/>
      <c r="F60" s="193"/>
    </row>
  </sheetData>
  <sheetProtection algorithmName="SHA-512" hashValue="FruxBUAJM/accFObCvLziZr8X1EGMyhHH/CB9WzQZWCj/E2G/14GrqMqNgZlWRPC0lv3mWUp05paqUtvzp37vA==" saltValue="UlGAl+T0fuhmGJT18a6CSA==" spinCount="100000" sheet="1" selectLockedCells="1" selectUnlockedCells="1"/>
  <mergeCells count="4">
    <mergeCell ref="H1:I1"/>
    <mergeCell ref="J1:K1"/>
    <mergeCell ref="C59:F59"/>
    <mergeCell ref="C60:F6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18" ma:contentTypeDescription="Umožňuje vytvoriť nový dokument." ma:contentTypeScope="" ma:versionID="5a0ab944a572bb160e9bb865eadddb1c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4dd115c87c0539fe235a22486003da05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C5039-77DB-484B-B97D-38255F9F3C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37C7E-131D-440D-815A-396531262A99}">
  <ds:schemaRefs>
    <ds:schemaRef ds:uri="a81e72e5-d1ba-4bea-b4f4-3a575311595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a6331d6-9b79-4c5b-8dd0-2a8b690db298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A73374-9B0F-4B5D-A08A-01166B49F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Údaje o projekte</vt:lpstr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2016-01-26T14:50:41Z</dcterms:created>
  <dcterms:modified xsi:type="dcterms:W3CDTF">2023-09-22T10:13:33Z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</Properties>
</file>